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1" activeTab="0"/>
  </bookViews>
  <sheets>
    <sheet name="ANEXO I" sheetId="1" r:id="rId1"/>
    <sheet name="Capa ANEXO II" sheetId="2" r:id="rId2"/>
    <sheet name="Criam Bangu" sheetId="3" r:id="rId3"/>
    <sheet name="Criam Barra Mansa" sheetId="4" r:id="rId4"/>
    <sheet name="Criam Belford Roxo" sheetId="5" r:id="rId5"/>
    <sheet name="Criam Cabo Frio" sheetId="6" r:id="rId6"/>
    <sheet name="Criam Campos" sheetId="7" r:id="rId7"/>
    <sheet name="Criam Ilha do Governador" sheetId="8" r:id="rId8"/>
    <sheet name="Criam Macaé" sheetId="9" r:id="rId9"/>
    <sheet name="Criam Nilópolis" sheetId="10" r:id="rId10"/>
    <sheet name="Criam Niterói" sheetId="11" r:id="rId11"/>
    <sheet name="Criam Nova Iguaçu" sheetId="12" r:id="rId12"/>
    <sheet name="Criam Penha" sheetId="13" r:id="rId13"/>
    <sheet name="Criam Ricardo de Albuquerque" sheetId="14" r:id="rId14"/>
    <sheet name="Criam Santa Cruz" sheetId="15" r:id="rId15"/>
    <sheet name="Criam São Gonçalo" sheetId="16" r:id="rId16"/>
    <sheet name="Criam Teresópolis" sheetId="17" r:id="rId17"/>
    <sheet name="Criam Volta Redonda" sheetId="18" r:id="rId18"/>
    <sheet name="Polo Zona Oeste" sheetId="19" r:id="rId19"/>
    <sheet name="CAI" sheetId="20" r:id="rId20"/>
    <sheet name="ESD" sheetId="21" r:id="rId21"/>
    <sheet name="ESE" sheetId="22" r:id="rId22"/>
    <sheet name="Escola joão Luiz" sheetId="23" r:id="rId23"/>
  </sheets>
  <definedNames/>
  <calcPr fullCalcOnLoad="1"/>
</workbook>
</file>

<file path=xl/sharedStrings.xml><?xml version="1.0" encoding="utf-8"?>
<sst xmlns="http://schemas.openxmlformats.org/spreadsheetml/2006/main" count="988" uniqueCount="240">
  <si>
    <t>Total</t>
  </si>
  <si>
    <t>Absoluto</t>
  </si>
  <si>
    <t>%</t>
  </si>
  <si>
    <t>Distribuição dos internos do CAI segundo idade</t>
  </si>
  <si>
    <t>5 anos</t>
  </si>
  <si>
    <t>12 anos</t>
  </si>
  <si>
    <t>13 anos</t>
  </si>
  <si>
    <t>14 anos</t>
  </si>
  <si>
    <t>15 anos</t>
  </si>
  <si>
    <t>16 anos</t>
  </si>
  <si>
    <t>17 anos</t>
  </si>
  <si>
    <t>18 anos</t>
  </si>
  <si>
    <t>19 anos</t>
  </si>
  <si>
    <t>20 anos</t>
  </si>
  <si>
    <t>21 anos</t>
  </si>
  <si>
    <t>Analfabeto</t>
  </si>
  <si>
    <t>1º Grau Incompleto</t>
  </si>
  <si>
    <t>1º Grau Completo</t>
  </si>
  <si>
    <t>2º Grau Incompleto</t>
  </si>
  <si>
    <t>2º Grau Completo</t>
  </si>
  <si>
    <t>Não informado</t>
  </si>
  <si>
    <t>Distribuição dos internos do CAI segundo escolaridade</t>
  </si>
  <si>
    <t>Não reincidente</t>
  </si>
  <si>
    <t>Reincidente</t>
  </si>
  <si>
    <t>Distribuição dos internos do CAI segundo reincidência</t>
  </si>
  <si>
    <t>Drogas</t>
  </si>
  <si>
    <t>Não usuário</t>
  </si>
  <si>
    <t>Usuário</t>
  </si>
  <si>
    <t>Distribuição dos internos do CAI segundo uso de drogas</t>
  </si>
  <si>
    <t>Homicídio</t>
  </si>
  <si>
    <t>Furto</t>
  </si>
  <si>
    <t>Roubo</t>
  </si>
  <si>
    <t>Outros</t>
  </si>
  <si>
    <t>Distribuição dos internos do CAI segundo tipo de infração</t>
  </si>
  <si>
    <t>Distribuição dos internos do Escola João Luiz Alves segundo idade</t>
  </si>
  <si>
    <t>Distribuição dos internos do Escola João Luiz Alves segundo escolaridade</t>
  </si>
  <si>
    <t>Distribuição dos internos do Escola João Luiz Alves segundo reincidência</t>
  </si>
  <si>
    <t>Distribuição dos internos do Escola João Luiz Alves segundo uso de drogas</t>
  </si>
  <si>
    <t>Distribuição dos internos do Escola João Luiz Alves segundo tipo de infração</t>
  </si>
  <si>
    <t>Distribuição dos internos do Polo Zona Oeste segundo idade</t>
  </si>
  <si>
    <t>Distribuição dos internos do Polo Zona Oeste segundo escolaridade</t>
  </si>
  <si>
    <t>Distribuição dos internos do Polo Zona Oeste segundo reincidência</t>
  </si>
  <si>
    <t>Distribuição dos internos do Polo Zona Oeste segundo uso de drogas</t>
  </si>
  <si>
    <t>Distribuição dos internos do Polo Zona Oeste segundo tipo de infração</t>
  </si>
  <si>
    <t>Não Respondeu</t>
  </si>
  <si>
    <t>Não Informado</t>
  </si>
  <si>
    <t>Distribuição dos internos do CRIAM Barra Mansa segundo idade</t>
  </si>
  <si>
    <t>Distribuição dos internos do CRIAM Barra Mansa segundo escolaridade</t>
  </si>
  <si>
    <t>Distribuição dos internos do CRIAM Barra Mansa segundo reincidência</t>
  </si>
  <si>
    <t>Distribuição dos internos do CRIAM Barra Mansa segundo uso de drogas</t>
  </si>
  <si>
    <t>Distribuição dos internos do CRIAM Barra Mansa segundo tipo de infração</t>
  </si>
  <si>
    <t>Distribuição dos internos do CRIAM Bangu segundo idade</t>
  </si>
  <si>
    <t>Distribuição dos internos do CRIAM Bangu segundo escolaridade</t>
  </si>
  <si>
    <t>Distribuição dos internos do CRIAM Bangu segundo reincidência</t>
  </si>
  <si>
    <t>Distribuição dos internos do CRIAM Bangu segundo uso de drogas</t>
  </si>
  <si>
    <t>Distribuição dos internos do CRIAM Bangu segundo tipo de infração</t>
  </si>
  <si>
    <t>Distribuição dos internos do CRIAM Belford Roxo segundo idade</t>
  </si>
  <si>
    <t>Distribuição dos internos do CRIAM Belford Roxo segundo escolaridade</t>
  </si>
  <si>
    <t>Distribuição dos internos do CRIAM Belford Roxo segundo reincidência</t>
  </si>
  <si>
    <t>Distribuição dos internos do CRIAM Belford Roxo segundo uso de drogas</t>
  </si>
  <si>
    <t>Distribuição dos internos do CRIAM Belford Roxo segundo tipo de infração</t>
  </si>
  <si>
    <t>Distribuição dos internos do CRIAM Cabo Frio segundo idade</t>
  </si>
  <si>
    <t>Distribuição dos internos do CRIAM Cabo Frio segundo escolaridade</t>
  </si>
  <si>
    <t>Distribuição dos internos do CRIAM Cabo Frio segundo reincidência</t>
  </si>
  <si>
    <t>Distribuição dos internos do CRIAM Cabo Frio segundo uso de drogas</t>
  </si>
  <si>
    <t>Distribuição dos internos do CRIAM Cabo Frio segundo tipo de infração</t>
  </si>
  <si>
    <t>Distribuição dos internos do CRIAM Campos segundo idade</t>
  </si>
  <si>
    <t>Distribuição dos internos do CRIAM Campos segundo escolaridade</t>
  </si>
  <si>
    <t>Distribuição dos internos do CRIAM Campos segundo reincidência</t>
  </si>
  <si>
    <t>Distribuição dos internos do CRIAM Campos segundo uso de drogas</t>
  </si>
  <si>
    <t>Distribuição dos internos do CRIAM Campos segundo tipo de infração</t>
  </si>
  <si>
    <t>Distribuição dos internos do CRIAM Ilha do Governador segundo idade</t>
  </si>
  <si>
    <t>Distribuição dos internos do CRIAM Ilha do Governador segundo escolaridade</t>
  </si>
  <si>
    <t>Distribuição dos internos do CRIAM Ilha do Governador segundo reincidência</t>
  </si>
  <si>
    <t>Distribuição dos internos do CRIAM Ilha do Governador segundo tipo de infração</t>
  </si>
  <si>
    <t>Distribuição dos internos do CRIAM Ilha do Governador segundo uso de drogas</t>
  </si>
  <si>
    <t>Distribuição dos internos do CRIAM Macaé segundo idade</t>
  </si>
  <si>
    <t>Distribuição dos internos do CRIAM Macaé segundo escolaridade</t>
  </si>
  <si>
    <t>Distribuição dos internos do CRIAM Macaé segundo reincidência</t>
  </si>
  <si>
    <t>Distribuição dos internos do CRIAM Macaé segundo uso de drogas</t>
  </si>
  <si>
    <t>Distribuição dos internos do CRIAM Macaé segundo tipo de infração</t>
  </si>
  <si>
    <t>Distribuição dos internos do CRIAM Nilópolis segundo idade</t>
  </si>
  <si>
    <t>Distribuição dos internos do CRIAM Nilópolis segundo escolaridade</t>
  </si>
  <si>
    <t>Distribuição dos internos do CRIAM Nilópolis segundo reincidência</t>
  </si>
  <si>
    <t>Distribuição dos internos do CRIAM Nilópolis segundo uso de drogas</t>
  </si>
  <si>
    <t>Distribuição dos internos do CRIAM Nilópolis segundo tipo de infração</t>
  </si>
  <si>
    <t>Distribuição dos internos do CRIAM Niterói segundo idade</t>
  </si>
  <si>
    <t>Distribuição dos internos do CRIAM Niterói segundo escolaridade</t>
  </si>
  <si>
    <t>Distribuição dos internos do CRIAM Niterói segundo reincidência</t>
  </si>
  <si>
    <t>Distribuição dos internos do CRIAM Niterói segundo uso de drogas</t>
  </si>
  <si>
    <t>Distribuição dos internos do CRIAM Niterói segundo tipo de infração</t>
  </si>
  <si>
    <t>Distribuição dos internos do CRIAM Nova Iguaçu segundo escolaridade</t>
  </si>
  <si>
    <t>Distribuição dos internos do CRIAM Nova Iguaçu segundo reincidência</t>
  </si>
  <si>
    <t>Distribuição dos internos do CRIAM Nova Iguaçu segundo uso de drogas</t>
  </si>
  <si>
    <t>Distribuição dos internos do CRIAM Nova Iguaçu segundo tipo de infração</t>
  </si>
  <si>
    <t>Distribuição dos internos do CRIAM Nova Iguaçu segundo idade</t>
  </si>
  <si>
    <t>Distribuição dos internos do CRIAM Penha segundo idade</t>
  </si>
  <si>
    <t>Distribuição dos internos do CRIAM Penha segundo escolaridade</t>
  </si>
  <si>
    <t>Distribuição dos internos do CRIAM Penha segundo reincidência</t>
  </si>
  <si>
    <t>Distribuição dos internos do CRIAM Penha segundo uso de drogas</t>
  </si>
  <si>
    <t>Distribuição dos internos do CRIAM Penha segundo tipo de infração</t>
  </si>
  <si>
    <t>Distribuição dos internos do CRIAM Ricardo de Albuquerque segundo idade</t>
  </si>
  <si>
    <t>Distribuição dos internos do CRIAM Ricardo de Albuquerque segundo escolaridade</t>
  </si>
  <si>
    <t>Distribuição dos internos do CRIAM Ricardo de Albuquerque segundo reincidência</t>
  </si>
  <si>
    <t>Distribuição dos internos do CRIAM Ricardo de Albuquerque segundo uso de drogas</t>
  </si>
  <si>
    <t>Distribuição dos internos do CRIAM Ricardo de Albuquerque segundo tipo de infração</t>
  </si>
  <si>
    <t>Distribuição dos internos do CRIAM Santa Cruz segundo idade</t>
  </si>
  <si>
    <t>Distribuição dos internos do CRIAM Santa Cruz segundo escolaridade</t>
  </si>
  <si>
    <t>Distribuição dos internos do CRIAM Santa Cruz segundo reincidência</t>
  </si>
  <si>
    <t>Distribuição dos internos do CRIAM Santa Cruz segundo uso de drogas</t>
  </si>
  <si>
    <t>Distribuição dos internos do CRIAM Santa Cruz segundo tipo de infração</t>
  </si>
  <si>
    <t>Distribuição dos internos do CRIAM São Gonçalo segundo idade</t>
  </si>
  <si>
    <t>Distribuição dos internos do CRIAM São Gonçalo segundo escolaridade</t>
  </si>
  <si>
    <t>Distribuição dos internos do CRIAM São Gonçalo segundo reincidência</t>
  </si>
  <si>
    <t>Distribuição dos internos do CRIAM São Gonçalo segundo uso de drogas</t>
  </si>
  <si>
    <t>Distribuição dos internos do CRIAM São Gonçalo segundo tipo de infração</t>
  </si>
  <si>
    <t>Distribuição dos internos do CRIAM Teresópolis segundo escolaridade</t>
  </si>
  <si>
    <t>Distribuição dos internos do CRIAM Teresópolis segundo reincidência</t>
  </si>
  <si>
    <t>Distribuição dos internos do CRIAM Teresópolis segundo uso de drogas</t>
  </si>
  <si>
    <t>Distribuição dos internos do CRIAM Teresópolis segundo tipo de infração</t>
  </si>
  <si>
    <t>Distribuição dos internos do CRIAM Teresópolis segundo idade</t>
  </si>
  <si>
    <t>Distribuição dos internos do CRIAM Volta Redonda segundo escolaridade</t>
  </si>
  <si>
    <t>Distribuição dos internos do CRIAM Volta Redonda segundo reincidência</t>
  </si>
  <si>
    <t>Distribuição dos internos do CRIAM Volta Redonda segundo uso de drogas</t>
  </si>
  <si>
    <t>Distribuição dos internos do CRIAM Volta Redonda segundo tipo de infração</t>
  </si>
  <si>
    <t>Distribuição dos internos do CRIAM Volta Redonda segundo idade</t>
  </si>
  <si>
    <t>Distribuição dos internos do Educandário Santos Dumont segundo idade</t>
  </si>
  <si>
    <t>Distribuição dos internos do Educandário Santos Dumont segundo reincidência</t>
  </si>
  <si>
    <t>Distribuição dos internos do Educandário Santos Dumont segundo uso de drogas</t>
  </si>
  <si>
    <t>Distribuição dos internos do Educandário Santos Dumont segundo tipo de infração</t>
  </si>
  <si>
    <t>Distribuição dos internos do Educandário Santos Dumont segundo escolaridade</t>
  </si>
  <si>
    <t>Distribuição dos internos do Educandário Santo Expedito segundo escolaridade</t>
  </si>
  <si>
    <t>Distribuição dos internos do Educandário Santo Expedito segundo reincidência</t>
  </si>
  <si>
    <t>Distribuição dos internos do Educandário Santo Expedito segundo uso de drogas</t>
  </si>
  <si>
    <t>Distribuição dos internos do Educandário Santo Expedito segundo tipo de infração</t>
  </si>
  <si>
    <t>Distribuição dos internos do Educandário Santo Expedito segundo idade</t>
  </si>
  <si>
    <t>Obs. Nesta tabela foi excluído 1 caso por inexistência de informação</t>
  </si>
  <si>
    <t>Obs. Nesta tabela foram excluídos 2 casos por inexistência de informação</t>
  </si>
  <si>
    <t>Obs. Nesta tabela foram excluídos 4 casos por inexistência de informação</t>
  </si>
  <si>
    <t>Obs. Nesta tabela foram excluídos 37 casos por inexistência de informação</t>
  </si>
  <si>
    <t>Obs. Nesta tabela foram excluídos 12 casos por inexistência de informação</t>
  </si>
  <si>
    <t>Obs. Nesta tabela foram excluídos 3 casos por inexistência de informação</t>
  </si>
  <si>
    <t>Obs. Nesta tabela foram excluídos 13 casos por inexistência de informação</t>
  </si>
  <si>
    <t>Obs. Nesta tabela foram excluídos 23 casos por inexistência de informação</t>
  </si>
  <si>
    <t>Obs. Nesta tabela foram excluídos 116 casos por inexistência de informação</t>
  </si>
  <si>
    <t>Obs. Nesta tabela foram excluídos 82 casos por inexistência de informação</t>
  </si>
  <si>
    <t>Obs. Nesta tabela foram excluídos 95 casos por inexistência de informação</t>
  </si>
  <si>
    <t>ANEXO II</t>
  </si>
  <si>
    <t>Dados das Unidades</t>
  </si>
  <si>
    <t>ANEXO I</t>
  </si>
  <si>
    <t>Dados da 2ª Vara da</t>
  </si>
  <si>
    <t>Infância e da Juventude</t>
  </si>
  <si>
    <t>Distribuição das avaliações de medidas em audiência, no período de 1993 a 2001</t>
  </si>
  <si>
    <t>Acompanhamento psicológico</t>
  </si>
  <si>
    <t>Advertência</t>
  </si>
  <si>
    <t>Audiências realizadas</t>
  </si>
  <si>
    <t>Arquivamento por extinção do processo</t>
  </si>
  <si>
    <t>Arquivamento inicial</t>
  </si>
  <si>
    <t>Decisão de improcedência</t>
  </si>
  <si>
    <t>Decisão de reavaliação de medida - manutenção</t>
  </si>
  <si>
    <t>Decisão de reavaliação de medida - progressão</t>
  </si>
  <si>
    <t>Decisão de reversão por imputabilidade</t>
  </si>
  <si>
    <t>Decisão de expedição de MBA</t>
  </si>
  <si>
    <t>Decisão de remessa de processo/outros setores</t>
  </si>
  <si>
    <t>Decisões após interposição de recursos</t>
  </si>
  <si>
    <t>Designação de audiências</t>
  </si>
  <si>
    <t>Encaminhamento - Conselho Tutelar</t>
  </si>
  <si>
    <t>Encaminhamento - Grupo de pais</t>
  </si>
  <si>
    <t>Encaminhamento - Responsáveis</t>
  </si>
  <si>
    <t>Encaminhamento - Setor de documentação</t>
  </si>
  <si>
    <t>Encaminhamento - SIMEPASE</t>
  </si>
  <si>
    <t>Encaminhamento - tratamento antidrogas</t>
  </si>
  <si>
    <t>Informação habeas corpus ou similares</t>
  </si>
  <si>
    <t>Internação em Hospital Psiquiátrico</t>
  </si>
  <si>
    <t>Internação provisória</t>
  </si>
  <si>
    <t>Liberdade assistida provisória</t>
  </si>
  <si>
    <t>Matrícula e freqüência em estabelec. de ensino</t>
  </si>
  <si>
    <t>Orientação, apoio e acompanhamento temporário</t>
  </si>
  <si>
    <t>Prestação de serviço a comunidade</t>
  </si>
  <si>
    <t>Remissão extra judicial</t>
  </si>
  <si>
    <t>Remissão judicial</t>
  </si>
  <si>
    <t>Sentença com medida de LA - 2ª VIJ</t>
  </si>
  <si>
    <t>Sentença com medida de LA - Pólo</t>
  </si>
  <si>
    <t>Sentença com medida de LA - outra comarca</t>
  </si>
  <si>
    <t>Sentença com medida de semi liberdade</t>
  </si>
  <si>
    <t>Sentença com medida de semi liberdade - outra comarca</t>
  </si>
  <si>
    <t>Sentença com medida de internação</t>
  </si>
  <si>
    <t>Tratamento psicológico</t>
  </si>
  <si>
    <t>Tratamento psiquiátrico</t>
  </si>
  <si>
    <t>Tratamento médico</t>
  </si>
  <si>
    <t>Recambiamento</t>
  </si>
  <si>
    <t>Prorrogação</t>
  </si>
  <si>
    <t>Conversão</t>
  </si>
  <si>
    <t>Acautelamento</t>
  </si>
  <si>
    <t>BECA</t>
  </si>
  <si>
    <t>Recursos do MP</t>
  </si>
  <si>
    <t>Abrigo</t>
  </si>
  <si>
    <t>Distribuição das decisões proferidas 1</t>
  </si>
  <si>
    <t>Acompanhamento e tratamento psicológico</t>
  </si>
  <si>
    <t>Internação ou tratamento psiquiátrico</t>
  </si>
  <si>
    <t xml:space="preserve">Liberdade Assistida </t>
  </si>
  <si>
    <t>Liberdade Assistida provisória</t>
  </si>
  <si>
    <t>Instâncias acionadas para o cumprimento de medidas</t>
  </si>
  <si>
    <t xml:space="preserve">Depto Geral de Ações Sócio Educativas / DEGASE </t>
  </si>
  <si>
    <t>Sentença com Medida de LA e Semi Liberdade</t>
  </si>
  <si>
    <t xml:space="preserve">DEGASE </t>
  </si>
  <si>
    <t>Sentença com Medida de Internação</t>
  </si>
  <si>
    <t>2ª Vara da Infância e Juventude</t>
  </si>
  <si>
    <t>Sentença com medida de LA na 2ª Vara - SIMEPASE</t>
  </si>
  <si>
    <t>Sociedade Civil</t>
  </si>
  <si>
    <t>Encaminhamento a Conselho Tutelar - Grupo de Pais</t>
  </si>
  <si>
    <t>Prestação de Serviço a Comunidade</t>
  </si>
  <si>
    <t>Encaminhamento na área de saúde</t>
  </si>
  <si>
    <t>Tratamento psicológico- psiquiátrico- médico- antidrogas</t>
  </si>
  <si>
    <t>Encaminhamento na área de educação</t>
  </si>
  <si>
    <t>Matrícula e freqüência em estabelecimento de ensino</t>
  </si>
  <si>
    <t>TOTAL</t>
  </si>
  <si>
    <t>Atos Infracionais por artigos</t>
  </si>
  <si>
    <t>Nº</t>
  </si>
  <si>
    <t>CONTRAVENÇÕES</t>
  </si>
  <si>
    <t>Porte de arma</t>
  </si>
  <si>
    <t>Dirigir sem habilitação</t>
  </si>
  <si>
    <t>ENTORPECENTES</t>
  </si>
  <si>
    <t>Tráfico - art. 12</t>
  </si>
  <si>
    <t>Uso próprio - art. 16</t>
  </si>
  <si>
    <t>Formação de quadrilha</t>
  </si>
  <si>
    <t>CONTRA A PESSOA</t>
  </si>
  <si>
    <t>Homicídio culposo</t>
  </si>
  <si>
    <t>Lesões corporais</t>
  </si>
  <si>
    <t>CONTRA O PATRIMÔNIO</t>
  </si>
  <si>
    <t>Dano</t>
  </si>
  <si>
    <t>Latrocínio</t>
  </si>
  <si>
    <t>Estelionato</t>
  </si>
  <si>
    <t>CONTRA OS COSTUMES</t>
  </si>
  <si>
    <t>CONTRA A FAMÍLIA</t>
  </si>
  <si>
    <t>CONTRA A INCOLUMIDADE PÚBLICA</t>
  </si>
  <si>
    <t>CONTRA A PAZ PÚBLICA</t>
  </si>
  <si>
    <t>CONTRA A FÉ PÚBLICA</t>
  </si>
  <si>
    <t>CONTRA A ADM. PÚBLICA</t>
  </si>
  <si>
    <t>PICHAÇÃO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</si>
</sst>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</numFmts>
  <fonts count="9"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50"/>
      <name val="Times New Roman"/>
      <family val="1"/>
    </font>
    <font>
      <sz val="3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172" fontId="1" fillId="0" borderId="0" xfId="17" applyNumberFormat="1" applyFont="1" applyBorder="1" applyAlignment="1">
      <alignment/>
    </xf>
    <xf numFmtId="0" fontId="2" fillId="0" borderId="0" xfId="0" applyFont="1" applyAlignment="1">
      <alignment horizontal="left"/>
    </xf>
    <xf numFmtId="172" fontId="1" fillId="0" borderId="4" xfId="17" applyNumberFormat="1" applyFont="1" applyBorder="1" applyAlignment="1">
      <alignment/>
    </xf>
    <xf numFmtId="0" fontId="2" fillId="0" borderId="5" xfId="0" applyFont="1" applyBorder="1" applyAlignment="1">
      <alignment horizontal="left"/>
    </xf>
    <xf numFmtId="172" fontId="1" fillId="0" borderId="5" xfId="17" applyNumberFormat="1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12" xfId="0" applyFont="1" applyBorder="1" applyAlignment="1">
      <alignment horizontal="left"/>
    </xf>
    <xf numFmtId="172" fontId="1" fillId="0" borderId="3" xfId="17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172" fontId="1" fillId="2" borderId="0" xfId="17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72" fontId="1" fillId="0" borderId="0" xfId="17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172" fontId="1" fillId="0" borderId="7" xfId="17" applyNumberFormat="1" applyFont="1" applyFill="1" applyBorder="1" applyAlignment="1">
      <alignment vertical="center"/>
    </xf>
    <xf numFmtId="172" fontId="1" fillId="0" borderId="4" xfId="17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72" fontId="1" fillId="0" borderId="8" xfId="17" applyNumberFormat="1" applyFont="1" applyFill="1" applyBorder="1" applyAlignment="1">
      <alignment vertical="center"/>
    </xf>
    <xf numFmtId="172" fontId="1" fillId="0" borderId="5" xfId="17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172" fontId="1" fillId="2" borderId="7" xfId="17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172" fontId="1" fillId="2" borderId="4" xfId="17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2" fontId="1" fillId="2" borderId="0" xfId="17" applyNumberFormat="1" applyFont="1" applyFill="1" applyBorder="1" applyAlignment="1">
      <alignment/>
    </xf>
    <xf numFmtId="172" fontId="1" fillId="0" borderId="0" xfId="17" applyNumberFormat="1" applyFont="1" applyFill="1" applyBorder="1" applyAlignment="1">
      <alignment/>
    </xf>
    <xf numFmtId="172" fontId="1" fillId="2" borderId="6" xfId="17" applyNumberFormat="1" applyFont="1" applyFill="1" applyBorder="1" applyAlignment="1">
      <alignment/>
    </xf>
    <xf numFmtId="172" fontId="1" fillId="0" borderId="7" xfId="17" applyNumberFormat="1" applyFont="1" applyFill="1" applyBorder="1" applyAlignment="1">
      <alignment/>
    </xf>
    <xf numFmtId="172" fontId="1" fillId="0" borderId="4" xfId="17" applyNumberFormat="1" applyFont="1" applyFill="1" applyBorder="1" applyAlignment="1">
      <alignment/>
    </xf>
    <xf numFmtId="172" fontId="1" fillId="0" borderId="8" xfId="17" applyNumberFormat="1" applyFont="1" applyFill="1" applyBorder="1" applyAlignment="1">
      <alignment/>
    </xf>
    <xf numFmtId="172" fontId="1" fillId="0" borderId="5" xfId="17" applyNumberFormat="1" applyFont="1" applyFill="1" applyBorder="1" applyAlignment="1">
      <alignment/>
    </xf>
    <xf numFmtId="172" fontId="1" fillId="2" borderId="9" xfId="17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72" fontId="1" fillId="0" borderId="9" xfId="17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72" fontId="1" fillId="0" borderId="14" xfId="17" applyNumberFormat="1" applyFont="1" applyFill="1" applyBorder="1" applyAlignment="1">
      <alignment vertical="center"/>
    </xf>
    <xf numFmtId="172" fontId="1" fillId="0" borderId="19" xfId="17" applyNumberFormat="1" applyFont="1" applyFill="1" applyBorder="1" applyAlignment="1">
      <alignment vertical="center"/>
    </xf>
    <xf numFmtId="172" fontId="1" fillId="0" borderId="10" xfId="17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172" fontId="1" fillId="0" borderId="22" xfId="17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172" fontId="1" fillId="0" borderId="3" xfId="17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Y2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5.7109375" style="27" customWidth="1"/>
    <col min="2" max="2" width="5.7109375" style="27" customWidth="1"/>
    <col min="3" max="3" width="7.421875" style="27" customWidth="1"/>
    <col min="4" max="4" width="5.7109375" style="27" customWidth="1"/>
    <col min="5" max="5" width="7.421875" style="27" customWidth="1"/>
    <col min="6" max="6" width="5.7109375" style="27" customWidth="1"/>
    <col min="7" max="7" width="7.421875" style="27" customWidth="1"/>
    <col min="8" max="8" width="5.7109375" style="27" customWidth="1"/>
    <col min="9" max="9" width="7.421875" style="27" customWidth="1"/>
    <col min="10" max="10" width="5.7109375" style="27" customWidth="1"/>
    <col min="11" max="11" width="7.421875" style="27" customWidth="1"/>
    <col min="12" max="12" width="5.7109375" style="27" customWidth="1"/>
    <col min="13" max="13" width="7.421875" style="27" customWidth="1"/>
    <col min="14" max="14" width="5.7109375" style="27" customWidth="1"/>
    <col min="15" max="15" width="7.421875" style="27" customWidth="1"/>
    <col min="16" max="16" width="5.7109375" style="27" customWidth="1"/>
    <col min="17" max="17" width="7.421875" style="27" customWidth="1"/>
    <col min="18" max="18" width="5.7109375" style="27" customWidth="1"/>
    <col min="19" max="19" width="7.421875" style="27" customWidth="1"/>
    <col min="20" max="16384" width="9.140625" style="27" customWidth="1"/>
  </cols>
  <sheetData>
    <row r="18" spans="1:25" ht="63.75">
      <c r="A18" s="28" t="s">
        <v>149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20" spans="1:25" ht="38.25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</row>
    <row r="21" spans="1:25" ht="38.25">
      <c r="A21" s="29" t="s">
        <v>151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</row>
    <row r="66" spans="1:19" ht="16.5" thickBot="1">
      <c r="A66" s="30" t="s">
        <v>152</v>
      </c>
      <c r="B66" s="31"/>
      <c r="C66" s="31"/>
      <c r="D66" s="31"/>
      <c r="E66" s="31"/>
      <c r="F66" s="32"/>
      <c r="G66" s="32"/>
      <c r="H66" s="32"/>
      <c r="I66" s="32"/>
      <c r="J66" s="32"/>
      <c r="K66" s="33"/>
      <c r="N66" s="33"/>
      <c r="O66" s="33"/>
      <c r="P66" s="33"/>
      <c r="Q66" s="33"/>
      <c r="R66" s="33"/>
      <c r="S66" s="33"/>
    </row>
    <row r="67" spans="1:19" s="40" customFormat="1" ht="27" customHeight="1" thickBot="1">
      <c r="A67" s="34"/>
      <c r="B67" s="35">
        <v>1993</v>
      </c>
      <c r="C67" s="36"/>
      <c r="D67" s="35">
        <v>1994</v>
      </c>
      <c r="E67" s="36"/>
      <c r="F67" s="35">
        <v>1995</v>
      </c>
      <c r="G67" s="36"/>
      <c r="H67" s="35">
        <v>1996</v>
      </c>
      <c r="I67" s="36"/>
      <c r="J67" s="35">
        <v>1997</v>
      </c>
      <c r="K67" s="36"/>
      <c r="L67" s="35">
        <v>1998</v>
      </c>
      <c r="M67" s="36"/>
      <c r="N67" s="37">
        <v>1999</v>
      </c>
      <c r="O67" s="38"/>
      <c r="P67" s="37">
        <v>2000</v>
      </c>
      <c r="Q67" s="38"/>
      <c r="R67" s="37">
        <v>2001</v>
      </c>
      <c r="S67" s="39"/>
    </row>
    <row r="68" spans="1:19" s="40" customFormat="1" ht="15" customHeight="1" thickTop="1">
      <c r="A68" s="41" t="s">
        <v>153</v>
      </c>
      <c r="B68" s="42"/>
      <c r="C68" s="43">
        <f>B68/B$112</f>
        <v>0</v>
      </c>
      <c r="D68" s="42"/>
      <c r="E68" s="43">
        <f aca="true" t="shared" si="0" ref="E68:E101">D68/D$112</f>
        <v>0</v>
      </c>
      <c r="F68" s="42"/>
      <c r="G68" s="43">
        <f aca="true" t="shared" si="1" ref="G68:G112">F68/F$112</f>
        <v>0</v>
      </c>
      <c r="H68" s="42"/>
      <c r="I68" s="43">
        <f aca="true" t="shared" si="2" ref="I68:I112">H68/H$112</f>
        <v>0</v>
      </c>
      <c r="J68" s="42"/>
      <c r="K68" s="43">
        <f aca="true" t="shared" si="3" ref="K68:K112">J68/J$112</f>
        <v>0</v>
      </c>
      <c r="L68" s="42"/>
      <c r="M68" s="43">
        <f aca="true" t="shared" si="4" ref="M68:M112">L68/L$112</f>
        <v>0</v>
      </c>
      <c r="N68" s="42"/>
      <c r="O68" s="43">
        <f aca="true" t="shared" si="5" ref="O68:O112">N68/N$112</f>
        <v>0</v>
      </c>
      <c r="P68" s="42"/>
      <c r="Q68" s="43">
        <f aca="true" t="shared" si="6" ref="Q68:Q112">P68/P$112</f>
        <v>0</v>
      </c>
      <c r="R68" s="42">
        <v>125</v>
      </c>
      <c r="S68" s="43">
        <f aca="true" t="shared" si="7" ref="S68:S112">R68/R$112</f>
        <v>0.0025214321734745334</v>
      </c>
    </row>
    <row r="69" spans="1:19" s="40" customFormat="1" ht="15" customHeight="1">
      <c r="A69" s="44" t="s">
        <v>154</v>
      </c>
      <c r="B69" s="45">
        <v>548</v>
      </c>
      <c r="C69" s="46">
        <f>B69/B$112</f>
        <v>0.17303441742974424</v>
      </c>
      <c r="D69" s="45">
        <v>350</v>
      </c>
      <c r="E69" s="46">
        <f t="shared" si="0"/>
        <v>0.09639217846323327</v>
      </c>
      <c r="F69" s="45">
        <v>180</v>
      </c>
      <c r="G69" s="46">
        <f t="shared" si="1"/>
        <v>0.04988913525498891</v>
      </c>
      <c r="H69" s="45">
        <v>171</v>
      </c>
      <c r="I69" s="46">
        <f t="shared" si="2"/>
        <v>0.015122037495578352</v>
      </c>
      <c r="J69" s="45">
        <v>197</v>
      </c>
      <c r="K69" s="46">
        <f t="shared" si="3"/>
        <v>0.011621733231077812</v>
      </c>
      <c r="L69" s="45">
        <v>367</v>
      </c>
      <c r="M69" s="46">
        <f t="shared" si="4"/>
        <v>0.016969528829703612</v>
      </c>
      <c r="N69" s="45">
        <v>234</v>
      </c>
      <c r="O69" s="46">
        <f t="shared" si="5"/>
        <v>0.012947490732031207</v>
      </c>
      <c r="P69" s="45">
        <v>598</v>
      </c>
      <c r="Q69" s="46">
        <f t="shared" si="6"/>
        <v>0.03654809925436988</v>
      </c>
      <c r="R69" s="45">
        <v>674</v>
      </c>
      <c r="S69" s="46">
        <f t="shared" si="7"/>
        <v>0.013595562279374685</v>
      </c>
    </row>
    <row r="70" spans="1:19" s="40" customFormat="1" ht="15" customHeight="1">
      <c r="A70" s="41" t="s">
        <v>155</v>
      </c>
      <c r="B70" s="47"/>
      <c r="C70" s="43">
        <f>B70/B$112</f>
        <v>0</v>
      </c>
      <c r="D70" s="47"/>
      <c r="E70" s="43">
        <f t="shared" si="0"/>
        <v>0</v>
      </c>
      <c r="F70" s="47"/>
      <c r="G70" s="43">
        <f t="shared" si="1"/>
        <v>0</v>
      </c>
      <c r="H70" s="47">
        <v>1938</v>
      </c>
      <c r="I70" s="43">
        <f t="shared" si="2"/>
        <v>0.17138309161655466</v>
      </c>
      <c r="J70" s="47">
        <v>4830</v>
      </c>
      <c r="K70" s="43">
        <f t="shared" si="3"/>
        <v>0.28493894165535955</v>
      </c>
      <c r="L70" s="47">
        <v>5655</v>
      </c>
      <c r="M70" s="43">
        <f t="shared" si="4"/>
        <v>0.26147870717159105</v>
      </c>
      <c r="N70" s="47">
        <v>4419</v>
      </c>
      <c r="O70" s="43">
        <f t="shared" si="5"/>
        <v>0.24450838267028163</v>
      </c>
      <c r="P70" s="47">
        <v>4468</v>
      </c>
      <c r="Q70" s="43">
        <f t="shared" si="6"/>
        <v>0.2730717516196064</v>
      </c>
      <c r="R70" s="47">
        <v>4666</v>
      </c>
      <c r="S70" s="43">
        <f t="shared" si="7"/>
        <v>0.09412002017145739</v>
      </c>
    </row>
    <row r="71" spans="1:19" s="40" customFormat="1" ht="15" customHeight="1">
      <c r="A71" s="44" t="s">
        <v>156</v>
      </c>
      <c r="B71" s="45">
        <v>366</v>
      </c>
      <c r="C71" s="46">
        <f>B71/B$112</f>
        <v>0.11556678244395327</v>
      </c>
      <c r="D71" s="45">
        <v>496</v>
      </c>
      <c r="E71" s="46">
        <f t="shared" si="0"/>
        <v>0.13660148719361057</v>
      </c>
      <c r="F71" s="45">
        <v>356</v>
      </c>
      <c r="G71" s="46">
        <f t="shared" si="1"/>
        <v>0.09866962305986696</v>
      </c>
      <c r="H71" s="45">
        <v>145</v>
      </c>
      <c r="I71" s="46">
        <f t="shared" si="2"/>
        <v>0.01282278033250796</v>
      </c>
      <c r="J71" s="45">
        <v>220</v>
      </c>
      <c r="K71" s="46">
        <f t="shared" si="3"/>
        <v>0.012978585334198572</v>
      </c>
      <c r="L71" s="45">
        <v>352</v>
      </c>
      <c r="M71" s="46">
        <f t="shared" si="4"/>
        <v>0.016275951357099923</v>
      </c>
      <c r="N71" s="45">
        <v>475</v>
      </c>
      <c r="O71" s="46">
        <f t="shared" si="5"/>
        <v>0.02628229956288386</v>
      </c>
      <c r="P71" s="45">
        <v>1514</v>
      </c>
      <c r="Q71" s="46">
        <f t="shared" si="6"/>
        <v>0.0925314753697592</v>
      </c>
      <c r="R71" s="45">
        <v>2661</v>
      </c>
      <c r="S71" s="46">
        <f t="shared" si="7"/>
        <v>0.05367624810892587</v>
      </c>
    </row>
    <row r="72" spans="1:19" s="40" customFormat="1" ht="15" customHeight="1">
      <c r="A72" s="41" t="s">
        <v>157</v>
      </c>
      <c r="B72" s="47"/>
      <c r="C72" s="43">
        <f>B72/B$112</f>
        <v>0</v>
      </c>
      <c r="D72" s="47"/>
      <c r="E72" s="43">
        <f t="shared" si="0"/>
        <v>0</v>
      </c>
      <c r="F72" s="47"/>
      <c r="G72" s="43">
        <f t="shared" si="1"/>
        <v>0</v>
      </c>
      <c r="H72" s="47"/>
      <c r="I72" s="43">
        <f t="shared" si="2"/>
        <v>0</v>
      </c>
      <c r="J72" s="47">
        <v>98</v>
      </c>
      <c r="K72" s="43">
        <f t="shared" si="3"/>
        <v>0.005781369830688455</v>
      </c>
      <c r="L72" s="47">
        <v>12</v>
      </c>
      <c r="M72" s="43">
        <f t="shared" si="4"/>
        <v>0.0005548619780829519</v>
      </c>
      <c r="N72" s="47">
        <v>103</v>
      </c>
      <c r="O72" s="43">
        <f t="shared" si="5"/>
        <v>0.005699109168372711</v>
      </c>
      <c r="P72" s="47">
        <v>87</v>
      </c>
      <c r="Q72" s="43">
        <f t="shared" si="6"/>
        <v>0.005317198386505317</v>
      </c>
      <c r="R72" s="47">
        <v>468</v>
      </c>
      <c r="S72" s="43">
        <f t="shared" si="7"/>
        <v>0.009440242057488654</v>
      </c>
    </row>
    <row r="73" spans="1:19" s="40" customFormat="1" ht="15" customHeight="1">
      <c r="A73" s="44" t="s">
        <v>158</v>
      </c>
      <c r="B73" s="45">
        <v>56</v>
      </c>
      <c r="C73" s="46">
        <f>B73/B$112</f>
        <v>0.01768234922639722</v>
      </c>
      <c r="D73" s="45">
        <v>50</v>
      </c>
      <c r="E73" s="46">
        <f t="shared" si="0"/>
        <v>0.013770311209033324</v>
      </c>
      <c r="F73" s="45">
        <v>73</v>
      </c>
      <c r="G73" s="46">
        <f t="shared" si="1"/>
        <v>0.020232815964523282</v>
      </c>
      <c r="H73" s="45">
        <v>109</v>
      </c>
      <c r="I73" s="46">
        <f t="shared" si="2"/>
        <v>0.009639193491333568</v>
      </c>
      <c r="J73" s="45">
        <v>96</v>
      </c>
      <c r="K73" s="46">
        <f t="shared" si="3"/>
        <v>0.00566338269128665</v>
      </c>
      <c r="L73" s="45">
        <v>164</v>
      </c>
      <c r="M73" s="46">
        <f t="shared" si="4"/>
        <v>0.007583113700467009</v>
      </c>
      <c r="N73" s="45">
        <v>97</v>
      </c>
      <c r="O73" s="46">
        <f t="shared" si="5"/>
        <v>0.005367122226525757</v>
      </c>
      <c r="P73" s="45">
        <v>164</v>
      </c>
      <c r="Q73" s="46">
        <f t="shared" si="6"/>
        <v>0.01002322454467669</v>
      </c>
      <c r="R73" s="45">
        <v>127</v>
      </c>
      <c r="S73" s="46">
        <f t="shared" si="7"/>
        <v>0.002561775088250126</v>
      </c>
    </row>
    <row r="74" spans="1:19" s="40" customFormat="1" ht="15" customHeight="1">
      <c r="A74" s="41" t="s">
        <v>159</v>
      </c>
      <c r="B74" s="47"/>
      <c r="C74" s="43">
        <f>B74/B$112</f>
        <v>0</v>
      </c>
      <c r="D74" s="47"/>
      <c r="E74" s="43">
        <f t="shared" si="0"/>
        <v>0</v>
      </c>
      <c r="F74" s="47"/>
      <c r="G74" s="43">
        <f t="shared" si="1"/>
        <v>0</v>
      </c>
      <c r="H74" s="47">
        <v>102</v>
      </c>
      <c r="I74" s="43">
        <f t="shared" si="2"/>
        <v>0.00902016271666077</v>
      </c>
      <c r="J74" s="47">
        <v>36</v>
      </c>
      <c r="K74" s="43">
        <f t="shared" si="3"/>
        <v>0.0021237685092324937</v>
      </c>
      <c r="L74" s="47">
        <v>83</v>
      </c>
      <c r="M74" s="43">
        <f t="shared" si="4"/>
        <v>0.0038377953484070837</v>
      </c>
      <c r="N74" s="47">
        <v>1129</v>
      </c>
      <c r="O74" s="43">
        <f t="shared" si="5"/>
        <v>0.06246887622420185</v>
      </c>
      <c r="P74" s="47">
        <v>595</v>
      </c>
      <c r="Q74" s="43">
        <f t="shared" si="6"/>
        <v>0.036364747585869696</v>
      </c>
      <c r="R74" s="47">
        <v>794</v>
      </c>
      <c r="S74" s="43">
        <f t="shared" si="7"/>
        <v>0.016016137165910237</v>
      </c>
    </row>
    <row r="75" spans="1:19" s="40" customFormat="1" ht="15" customHeight="1">
      <c r="A75" s="44" t="s">
        <v>160</v>
      </c>
      <c r="B75" s="45"/>
      <c r="C75" s="46">
        <f>B75/B$112</f>
        <v>0</v>
      </c>
      <c r="D75" s="45"/>
      <c r="E75" s="46">
        <f t="shared" si="0"/>
        <v>0</v>
      </c>
      <c r="F75" s="45"/>
      <c r="G75" s="46">
        <f t="shared" si="1"/>
        <v>0</v>
      </c>
      <c r="H75" s="45">
        <v>58</v>
      </c>
      <c r="I75" s="46">
        <f t="shared" si="2"/>
        <v>0.005129112133003184</v>
      </c>
      <c r="J75" s="45">
        <v>153</v>
      </c>
      <c r="K75" s="46">
        <f t="shared" si="3"/>
        <v>0.009026016164238098</v>
      </c>
      <c r="L75" s="45">
        <v>854</v>
      </c>
      <c r="M75" s="46">
        <f t="shared" si="4"/>
        <v>0.03948767744023674</v>
      </c>
      <c r="N75" s="45">
        <v>953</v>
      </c>
      <c r="O75" s="46">
        <f t="shared" si="5"/>
        <v>0.052730592596691196</v>
      </c>
      <c r="P75" s="45">
        <v>759</v>
      </c>
      <c r="Q75" s="46">
        <f t="shared" si="6"/>
        <v>0.046387972130546386</v>
      </c>
      <c r="R75" s="45">
        <v>615</v>
      </c>
      <c r="S75" s="46">
        <f t="shared" si="7"/>
        <v>0.012405446293494705</v>
      </c>
    </row>
    <row r="76" spans="1:19" s="40" customFormat="1" ht="15" customHeight="1">
      <c r="A76" s="41" t="s">
        <v>161</v>
      </c>
      <c r="B76" s="47"/>
      <c r="C76" s="43">
        <f>B76/B$112</f>
        <v>0</v>
      </c>
      <c r="D76" s="47"/>
      <c r="E76" s="43">
        <f t="shared" si="0"/>
        <v>0</v>
      </c>
      <c r="F76" s="47"/>
      <c r="G76" s="43">
        <f t="shared" si="1"/>
        <v>0</v>
      </c>
      <c r="H76" s="47"/>
      <c r="I76" s="43">
        <f t="shared" si="2"/>
        <v>0</v>
      </c>
      <c r="J76" s="47">
        <v>101</v>
      </c>
      <c r="K76" s="43">
        <f t="shared" si="3"/>
        <v>0.005958350539791163</v>
      </c>
      <c r="L76" s="47">
        <v>226</v>
      </c>
      <c r="M76" s="43">
        <f t="shared" si="4"/>
        <v>0.010449900587228927</v>
      </c>
      <c r="N76" s="47">
        <v>184</v>
      </c>
      <c r="O76" s="43">
        <f t="shared" si="5"/>
        <v>0.01018093288330659</v>
      </c>
      <c r="P76" s="47">
        <v>208</v>
      </c>
      <c r="Q76" s="43">
        <f t="shared" si="6"/>
        <v>0.012712382349346046</v>
      </c>
      <c r="R76" s="47">
        <v>292</v>
      </c>
      <c r="S76" s="43">
        <f t="shared" si="7"/>
        <v>0.00589006555723651</v>
      </c>
    </row>
    <row r="77" spans="1:19" s="40" customFormat="1" ht="15" customHeight="1">
      <c r="A77" s="44" t="s">
        <v>162</v>
      </c>
      <c r="B77" s="45"/>
      <c r="C77" s="46">
        <f>B77/B$112</f>
        <v>0</v>
      </c>
      <c r="D77" s="45"/>
      <c r="E77" s="46">
        <f t="shared" si="0"/>
        <v>0</v>
      </c>
      <c r="F77" s="45"/>
      <c r="G77" s="46">
        <f t="shared" si="1"/>
        <v>0</v>
      </c>
      <c r="H77" s="45"/>
      <c r="I77" s="46">
        <f t="shared" si="2"/>
        <v>0</v>
      </c>
      <c r="J77" s="45">
        <v>139</v>
      </c>
      <c r="K77" s="46">
        <f t="shared" si="3"/>
        <v>0.008200106188425461</v>
      </c>
      <c r="L77" s="45">
        <v>426</v>
      </c>
      <c r="M77" s="46">
        <f t="shared" si="4"/>
        <v>0.01969760022194479</v>
      </c>
      <c r="N77" s="45">
        <v>664</v>
      </c>
      <c r="O77" s="46">
        <f t="shared" si="5"/>
        <v>0.03673988823106291</v>
      </c>
      <c r="P77" s="45">
        <v>1313</v>
      </c>
      <c r="Q77" s="46">
        <f t="shared" si="6"/>
        <v>0.08024691358024691</v>
      </c>
      <c r="R77" s="45">
        <v>687</v>
      </c>
      <c r="S77" s="46">
        <f t="shared" si="7"/>
        <v>0.013857791225416036</v>
      </c>
    </row>
    <row r="78" spans="1:19" s="40" customFormat="1" ht="15" customHeight="1">
      <c r="A78" s="41" t="s">
        <v>163</v>
      </c>
      <c r="B78" s="47"/>
      <c r="C78" s="43">
        <f>B78/B$112</f>
        <v>0</v>
      </c>
      <c r="D78" s="47"/>
      <c r="E78" s="43">
        <f t="shared" si="0"/>
        <v>0</v>
      </c>
      <c r="F78" s="47"/>
      <c r="G78" s="43">
        <f t="shared" si="1"/>
        <v>0</v>
      </c>
      <c r="H78" s="47"/>
      <c r="I78" s="43">
        <f t="shared" si="2"/>
        <v>0</v>
      </c>
      <c r="J78" s="47">
        <v>88</v>
      </c>
      <c r="K78" s="43">
        <f t="shared" si="3"/>
        <v>0.005191434133679429</v>
      </c>
      <c r="L78" s="47">
        <v>47</v>
      </c>
      <c r="M78" s="43">
        <f t="shared" si="4"/>
        <v>0.0021732094141582283</v>
      </c>
      <c r="N78" s="47">
        <v>2846</v>
      </c>
      <c r="O78" s="43">
        <f t="shared" si="5"/>
        <v>0.15747247274940518</v>
      </c>
      <c r="P78" s="47">
        <v>22</v>
      </c>
      <c r="Q78" s="43">
        <f t="shared" si="6"/>
        <v>0.0013445789023346778</v>
      </c>
      <c r="R78" s="47">
        <v>27724</v>
      </c>
      <c r="S78" s="43">
        <f t="shared" si="7"/>
        <v>0.5592334846192637</v>
      </c>
    </row>
    <row r="79" spans="1:19" s="40" customFormat="1" ht="15" customHeight="1">
      <c r="A79" s="44" t="s">
        <v>164</v>
      </c>
      <c r="B79" s="45"/>
      <c r="C79" s="46">
        <f>B79/B$112</f>
        <v>0</v>
      </c>
      <c r="D79" s="45"/>
      <c r="E79" s="46">
        <f t="shared" si="0"/>
        <v>0</v>
      </c>
      <c r="F79" s="45"/>
      <c r="G79" s="46">
        <f t="shared" si="1"/>
        <v>0</v>
      </c>
      <c r="H79" s="45">
        <v>69</v>
      </c>
      <c r="I79" s="46">
        <f t="shared" si="2"/>
        <v>0.006101874778917581</v>
      </c>
      <c r="J79" s="45"/>
      <c r="K79" s="46">
        <f t="shared" si="3"/>
        <v>0</v>
      </c>
      <c r="L79" s="45"/>
      <c r="M79" s="46">
        <f t="shared" si="4"/>
        <v>0</v>
      </c>
      <c r="N79" s="45">
        <v>10</v>
      </c>
      <c r="O79" s="46">
        <f t="shared" si="5"/>
        <v>0.0005533115697449233</v>
      </c>
      <c r="P79" s="45">
        <v>58</v>
      </c>
      <c r="Q79" s="46">
        <f t="shared" si="6"/>
        <v>0.003544798924336878</v>
      </c>
      <c r="R79" s="45">
        <v>48</v>
      </c>
      <c r="S79" s="46">
        <f t="shared" si="7"/>
        <v>0.0009682299546142209</v>
      </c>
    </row>
    <row r="80" spans="1:19" s="40" customFormat="1" ht="15" customHeight="1">
      <c r="A80" s="41" t="s">
        <v>165</v>
      </c>
      <c r="B80" s="47"/>
      <c r="C80" s="43">
        <f>B80/B$112</f>
        <v>0</v>
      </c>
      <c r="D80" s="47"/>
      <c r="E80" s="43">
        <f t="shared" si="0"/>
        <v>0</v>
      </c>
      <c r="F80" s="47"/>
      <c r="G80" s="43">
        <f t="shared" si="1"/>
        <v>0</v>
      </c>
      <c r="H80" s="47">
        <v>1720</v>
      </c>
      <c r="I80" s="43">
        <f t="shared" si="2"/>
        <v>0.1521047046338875</v>
      </c>
      <c r="J80" s="47">
        <v>5024</v>
      </c>
      <c r="K80" s="43">
        <f t="shared" si="3"/>
        <v>0.2963836941773347</v>
      </c>
      <c r="L80" s="47">
        <v>4125</v>
      </c>
      <c r="M80" s="43">
        <f t="shared" si="4"/>
        <v>0.1907338049660147</v>
      </c>
      <c r="N80" s="47">
        <v>1152</v>
      </c>
      <c r="O80" s="43">
        <f t="shared" si="5"/>
        <v>0.06374149283461517</v>
      </c>
      <c r="P80" s="47">
        <v>1039</v>
      </c>
      <c r="Q80" s="43">
        <f t="shared" si="6"/>
        <v>0.06350079452389683</v>
      </c>
      <c r="R80" s="47">
        <v>4666</v>
      </c>
      <c r="S80" s="43">
        <f t="shared" si="7"/>
        <v>0.09412002017145739</v>
      </c>
    </row>
    <row r="81" spans="1:19" s="40" customFormat="1" ht="15" customHeight="1">
      <c r="A81" s="44" t="s">
        <v>166</v>
      </c>
      <c r="B81" s="45"/>
      <c r="C81" s="46">
        <f>B81/B$112</f>
        <v>0</v>
      </c>
      <c r="D81" s="45"/>
      <c r="E81" s="46">
        <f t="shared" si="0"/>
        <v>0</v>
      </c>
      <c r="F81" s="45"/>
      <c r="G81" s="46">
        <f t="shared" si="1"/>
        <v>0</v>
      </c>
      <c r="H81" s="45">
        <v>14</v>
      </c>
      <c r="I81" s="46">
        <f t="shared" si="2"/>
        <v>0.001238061549345596</v>
      </c>
      <c r="J81" s="45">
        <v>32</v>
      </c>
      <c r="K81" s="46">
        <f t="shared" si="3"/>
        <v>0.0018877942304288832</v>
      </c>
      <c r="L81" s="45">
        <v>23</v>
      </c>
      <c r="M81" s="46">
        <f t="shared" si="4"/>
        <v>0.0010634854579923245</v>
      </c>
      <c r="N81" s="45">
        <v>42</v>
      </c>
      <c r="O81" s="46">
        <f t="shared" si="5"/>
        <v>0.0023239085929286783</v>
      </c>
      <c r="P81" s="45">
        <v>70</v>
      </c>
      <c r="Q81" s="46">
        <f t="shared" si="6"/>
        <v>0.004278205598337611</v>
      </c>
      <c r="R81" s="45"/>
      <c r="S81" s="46">
        <f t="shared" si="7"/>
        <v>0</v>
      </c>
    </row>
    <row r="82" spans="1:19" s="40" customFormat="1" ht="15" customHeight="1">
      <c r="A82" s="41" t="s">
        <v>167</v>
      </c>
      <c r="B82" s="47"/>
      <c r="C82" s="43">
        <f>B82/B$112</f>
        <v>0</v>
      </c>
      <c r="D82" s="47"/>
      <c r="E82" s="43">
        <f t="shared" si="0"/>
        <v>0</v>
      </c>
      <c r="F82" s="47">
        <v>170</v>
      </c>
      <c r="G82" s="43">
        <f t="shared" si="1"/>
        <v>0.04711751662971175</v>
      </c>
      <c r="H82" s="47"/>
      <c r="I82" s="43">
        <f t="shared" si="2"/>
        <v>0</v>
      </c>
      <c r="J82" s="47"/>
      <c r="K82" s="43">
        <f t="shared" si="3"/>
        <v>0</v>
      </c>
      <c r="L82" s="47"/>
      <c r="M82" s="43">
        <f t="shared" si="4"/>
        <v>0</v>
      </c>
      <c r="N82" s="47"/>
      <c r="O82" s="43">
        <f t="shared" si="5"/>
        <v>0</v>
      </c>
      <c r="P82" s="47"/>
      <c r="Q82" s="43">
        <f t="shared" si="6"/>
        <v>0</v>
      </c>
      <c r="R82" s="47">
        <v>75</v>
      </c>
      <c r="S82" s="43">
        <f t="shared" si="7"/>
        <v>0.0015128593040847202</v>
      </c>
    </row>
    <row r="83" spans="1:19" s="40" customFormat="1" ht="15" customHeight="1">
      <c r="A83" s="44" t="s">
        <v>168</v>
      </c>
      <c r="B83" s="45"/>
      <c r="C83" s="46">
        <f>B83/B$112</f>
        <v>0</v>
      </c>
      <c r="D83" s="45"/>
      <c r="E83" s="46">
        <f t="shared" si="0"/>
        <v>0</v>
      </c>
      <c r="F83" s="45"/>
      <c r="G83" s="46">
        <f t="shared" si="1"/>
        <v>0</v>
      </c>
      <c r="H83" s="45">
        <v>37</v>
      </c>
      <c r="I83" s="46">
        <f t="shared" si="2"/>
        <v>0.0032720198089847895</v>
      </c>
      <c r="J83" s="45">
        <v>132</v>
      </c>
      <c r="K83" s="46">
        <f t="shared" si="3"/>
        <v>0.007787151200519144</v>
      </c>
      <c r="L83" s="45">
        <v>113</v>
      </c>
      <c r="M83" s="46">
        <f t="shared" si="4"/>
        <v>0.005224950293614463</v>
      </c>
      <c r="N83" s="45">
        <v>41</v>
      </c>
      <c r="O83" s="46">
        <f t="shared" si="5"/>
        <v>0.002268577435954186</v>
      </c>
      <c r="P83" s="45">
        <v>67</v>
      </c>
      <c r="Q83" s="46">
        <f t="shared" si="6"/>
        <v>0.004094853929837428</v>
      </c>
      <c r="R83" s="45">
        <v>0</v>
      </c>
      <c r="S83" s="46">
        <f t="shared" si="7"/>
        <v>0</v>
      </c>
    </row>
    <row r="84" spans="1:19" s="40" customFormat="1" ht="15" customHeight="1">
      <c r="A84" s="41" t="s">
        <v>169</v>
      </c>
      <c r="B84" s="47"/>
      <c r="C84" s="43">
        <f>B84/B$112</f>
        <v>0</v>
      </c>
      <c r="D84" s="47"/>
      <c r="E84" s="43">
        <f t="shared" si="0"/>
        <v>0</v>
      </c>
      <c r="F84" s="47"/>
      <c r="G84" s="43">
        <f t="shared" si="1"/>
        <v>0</v>
      </c>
      <c r="H84" s="47"/>
      <c r="I84" s="43">
        <f t="shared" si="2"/>
        <v>0</v>
      </c>
      <c r="J84" s="47"/>
      <c r="K84" s="43">
        <f t="shared" si="3"/>
        <v>0</v>
      </c>
      <c r="L84" s="47"/>
      <c r="M84" s="43">
        <f t="shared" si="4"/>
        <v>0</v>
      </c>
      <c r="N84" s="47"/>
      <c r="O84" s="43">
        <f t="shared" si="5"/>
        <v>0</v>
      </c>
      <c r="P84" s="47"/>
      <c r="Q84" s="43">
        <f t="shared" si="6"/>
        <v>0</v>
      </c>
      <c r="R84" s="47">
        <v>313</v>
      </c>
      <c r="S84" s="43">
        <f t="shared" si="7"/>
        <v>0.0063136661623802316</v>
      </c>
    </row>
    <row r="85" spans="1:19" s="40" customFormat="1" ht="15" customHeight="1">
      <c r="A85" s="44" t="s">
        <v>170</v>
      </c>
      <c r="B85" s="45"/>
      <c r="C85" s="46">
        <f>B85/B$112</f>
        <v>0</v>
      </c>
      <c r="D85" s="45"/>
      <c r="E85" s="46">
        <f t="shared" si="0"/>
        <v>0</v>
      </c>
      <c r="F85" s="45"/>
      <c r="G85" s="46">
        <f t="shared" si="1"/>
        <v>0</v>
      </c>
      <c r="H85" s="45">
        <v>488</v>
      </c>
      <c r="I85" s="46">
        <f t="shared" si="2"/>
        <v>0.04315528829147506</v>
      </c>
      <c r="J85" s="45">
        <v>644</v>
      </c>
      <c r="K85" s="46">
        <f t="shared" si="3"/>
        <v>0.037991858887381276</v>
      </c>
      <c r="L85" s="45">
        <v>1730</v>
      </c>
      <c r="M85" s="46">
        <f t="shared" si="4"/>
        <v>0.07999260184029222</v>
      </c>
      <c r="N85" s="45">
        <v>165</v>
      </c>
      <c r="O85" s="46">
        <f t="shared" si="5"/>
        <v>0.009129640900791236</v>
      </c>
      <c r="P85" s="45">
        <v>309</v>
      </c>
      <c r="Q85" s="46">
        <f t="shared" si="6"/>
        <v>0.018885221855518886</v>
      </c>
      <c r="R85" s="45">
        <v>296</v>
      </c>
      <c r="S85" s="46">
        <f t="shared" si="7"/>
        <v>0.0059707513867876955</v>
      </c>
    </row>
    <row r="86" spans="1:19" s="40" customFormat="1" ht="15" customHeight="1">
      <c r="A86" s="41" t="s">
        <v>171</v>
      </c>
      <c r="B86" s="47"/>
      <c r="C86" s="43">
        <f>B86/B$112</f>
        <v>0</v>
      </c>
      <c r="D86" s="47"/>
      <c r="E86" s="43">
        <f t="shared" si="0"/>
        <v>0</v>
      </c>
      <c r="F86" s="47"/>
      <c r="G86" s="43">
        <f t="shared" si="1"/>
        <v>0</v>
      </c>
      <c r="H86" s="47">
        <v>467</v>
      </c>
      <c r="I86" s="43">
        <f t="shared" si="2"/>
        <v>0.041298195967456666</v>
      </c>
      <c r="J86" s="47">
        <v>439</v>
      </c>
      <c r="K86" s="43">
        <f t="shared" si="3"/>
        <v>0.025898177098696244</v>
      </c>
      <c r="L86" s="47">
        <v>992</v>
      </c>
      <c r="M86" s="43">
        <f t="shared" si="4"/>
        <v>0.045868590188190686</v>
      </c>
      <c r="N86" s="47">
        <v>128</v>
      </c>
      <c r="O86" s="43">
        <f t="shared" si="5"/>
        <v>0.007082388092735019</v>
      </c>
      <c r="P86" s="47">
        <v>173</v>
      </c>
      <c r="Q86" s="43">
        <f t="shared" si="6"/>
        <v>0.01057327955017724</v>
      </c>
      <c r="R86" s="47">
        <v>170</v>
      </c>
      <c r="S86" s="43">
        <f t="shared" si="7"/>
        <v>0.0034291477559253657</v>
      </c>
    </row>
    <row r="87" spans="1:19" s="40" customFormat="1" ht="15" customHeight="1">
      <c r="A87" s="44" t="s">
        <v>172</v>
      </c>
      <c r="B87" s="45"/>
      <c r="C87" s="46">
        <f>B87/B$112</f>
        <v>0</v>
      </c>
      <c r="D87" s="45"/>
      <c r="E87" s="46">
        <f t="shared" si="0"/>
        <v>0</v>
      </c>
      <c r="F87" s="45"/>
      <c r="G87" s="46">
        <f t="shared" si="1"/>
        <v>0</v>
      </c>
      <c r="H87" s="45"/>
      <c r="I87" s="46">
        <f t="shared" si="2"/>
        <v>0</v>
      </c>
      <c r="J87" s="45"/>
      <c r="K87" s="46">
        <f t="shared" si="3"/>
        <v>0</v>
      </c>
      <c r="L87" s="45">
        <v>148</v>
      </c>
      <c r="M87" s="46">
        <f t="shared" si="4"/>
        <v>0.00684329772968974</v>
      </c>
      <c r="N87" s="45">
        <v>273</v>
      </c>
      <c r="O87" s="46">
        <f t="shared" si="5"/>
        <v>0.015105405854036408</v>
      </c>
      <c r="P87" s="45">
        <v>284</v>
      </c>
      <c r="Q87" s="46">
        <f t="shared" si="6"/>
        <v>0.017357291284684023</v>
      </c>
      <c r="R87" s="45">
        <v>298</v>
      </c>
      <c r="S87" s="46">
        <f t="shared" si="7"/>
        <v>0.006011094301563288</v>
      </c>
    </row>
    <row r="88" spans="1:19" s="40" customFormat="1" ht="15" customHeight="1">
      <c r="A88" s="41" t="s">
        <v>173</v>
      </c>
      <c r="B88" s="47"/>
      <c r="C88" s="43">
        <f>B88/B$112</f>
        <v>0</v>
      </c>
      <c r="D88" s="47"/>
      <c r="E88" s="43">
        <f t="shared" si="0"/>
        <v>0</v>
      </c>
      <c r="F88" s="47"/>
      <c r="G88" s="43">
        <f t="shared" si="1"/>
        <v>0</v>
      </c>
      <c r="H88" s="47"/>
      <c r="I88" s="43">
        <f t="shared" si="2"/>
        <v>0</v>
      </c>
      <c r="J88" s="47"/>
      <c r="K88" s="43">
        <f t="shared" si="3"/>
        <v>0</v>
      </c>
      <c r="L88" s="47"/>
      <c r="M88" s="43">
        <f t="shared" si="4"/>
        <v>0</v>
      </c>
      <c r="N88" s="47"/>
      <c r="O88" s="43">
        <f t="shared" si="5"/>
        <v>0</v>
      </c>
      <c r="P88" s="47"/>
      <c r="Q88" s="43">
        <f t="shared" si="6"/>
        <v>0</v>
      </c>
      <c r="R88" s="47">
        <v>1</v>
      </c>
      <c r="S88" s="43">
        <f t="shared" si="7"/>
        <v>2.0171457387796268E-05</v>
      </c>
    </row>
    <row r="89" spans="1:19" s="40" customFormat="1" ht="15" customHeight="1">
      <c r="A89" s="44" t="s">
        <v>174</v>
      </c>
      <c r="B89" s="45"/>
      <c r="C89" s="46">
        <f>B89/B$112</f>
        <v>0</v>
      </c>
      <c r="D89" s="45"/>
      <c r="E89" s="46">
        <f t="shared" si="0"/>
        <v>0</v>
      </c>
      <c r="F89" s="45"/>
      <c r="G89" s="46">
        <f t="shared" si="1"/>
        <v>0</v>
      </c>
      <c r="H89" s="45">
        <v>2678</v>
      </c>
      <c r="I89" s="46">
        <f t="shared" si="2"/>
        <v>0.23682348779625045</v>
      </c>
      <c r="J89" s="45">
        <v>980</v>
      </c>
      <c r="K89" s="46">
        <f t="shared" si="3"/>
        <v>0.05781369830688455</v>
      </c>
      <c r="L89" s="45">
        <v>886</v>
      </c>
      <c r="M89" s="46">
        <f t="shared" si="4"/>
        <v>0.04096730938179128</v>
      </c>
      <c r="N89" s="45">
        <v>581</v>
      </c>
      <c r="O89" s="46">
        <f t="shared" si="5"/>
        <v>0.03214740220218005</v>
      </c>
      <c r="P89" s="45">
        <v>799</v>
      </c>
      <c r="Q89" s="46">
        <f t="shared" si="6"/>
        <v>0.04883266104388217</v>
      </c>
      <c r="R89" s="45">
        <v>959</v>
      </c>
      <c r="S89" s="46">
        <f t="shared" si="7"/>
        <v>0.019344427634896622</v>
      </c>
    </row>
    <row r="90" spans="1:19" s="40" customFormat="1" ht="15" customHeight="1">
      <c r="A90" s="41" t="s">
        <v>175</v>
      </c>
      <c r="B90" s="47"/>
      <c r="C90" s="43">
        <f>B90/B$112</f>
        <v>0</v>
      </c>
      <c r="D90" s="47"/>
      <c r="E90" s="43">
        <f t="shared" si="0"/>
        <v>0</v>
      </c>
      <c r="F90" s="47"/>
      <c r="G90" s="43">
        <f t="shared" si="1"/>
        <v>0</v>
      </c>
      <c r="H90" s="47"/>
      <c r="I90" s="43">
        <f t="shared" si="2"/>
        <v>0</v>
      </c>
      <c r="J90" s="47">
        <v>50</v>
      </c>
      <c r="K90" s="43">
        <f t="shared" si="3"/>
        <v>0.00294967848504513</v>
      </c>
      <c r="L90" s="47">
        <v>401</v>
      </c>
      <c r="M90" s="43">
        <f t="shared" si="4"/>
        <v>0.01854163776760531</v>
      </c>
      <c r="N90" s="47">
        <v>83</v>
      </c>
      <c r="O90" s="43">
        <f t="shared" si="5"/>
        <v>0.004592486028882864</v>
      </c>
      <c r="P90" s="47">
        <v>462</v>
      </c>
      <c r="Q90" s="43">
        <f t="shared" si="6"/>
        <v>0.028236156949028236</v>
      </c>
      <c r="R90" s="47">
        <v>399</v>
      </c>
      <c r="S90" s="43">
        <f t="shared" si="7"/>
        <v>0.008048411497730711</v>
      </c>
    </row>
    <row r="91" spans="1:19" s="40" customFormat="1" ht="15" customHeight="1">
      <c r="A91" s="44" t="s">
        <v>176</v>
      </c>
      <c r="B91" s="45"/>
      <c r="C91" s="46">
        <f>B91/B$112</f>
        <v>0</v>
      </c>
      <c r="D91" s="45"/>
      <c r="E91" s="46">
        <f t="shared" si="0"/>
        <v>0</v>
      </c>
      <c r="F91" s="45"/>
      <c r="G91" s="46">
        <f t="shared" si="1"/>
        <v>0</v>
      </c>
      <c r="H91" s="45">
        <v>233</v>
      </c>
      <c r="I91" s="46">
        <f t="shared" si="2"/>
        <v>0.020604881499823133</v>
      </c>
      <c r="J91" s="45">
        <v>429</v>
      </c>
      <c r="K91" s="46">
        <f t="shared" si="3"/>
        <v>0.025308241401687217</v>
      </c>
      <c r="L91" s="45">
        <v>852</v>
      </c>
      <c r="M91" s="46">
        <f t="shared" si="4"/>
        <v>0.03939520044388958</v>
      </c>
      <c r="N91" s="45">
        <v>15</v>
      </c>
      <c r="O91" s="46">
        <f t="shared" si="5"/>
        <v>0.0008299673546173851</v>
      </c>
      <c r="P91" s="45">
        <v>884</v>
      </c>
      <c r="Q91" s="46">
        <f t="shared" si="6"/>
        <v>0.0540276249847207</v>
      </c>
      <c r="R91" s="45">
        <v>150</v>
      </c>
      <c r="S91" s="46">
        <f t="shared" si="7"/>
        <v>0.0030257186081694403</v>
      </c>
    </row>
    <row r="92" spans="1:19" s="40" customFormat="1" ht="15" customHeight="1">
      <c r="A92" s="41" t="s">
        <v>177</v>
      </c>
      <c r="B92" s="47"/>
      <c r="C92" s="43">
        <f>B92/B$112</f>
        <v>0</v>
      </c>
      <c r="D92" s="47"/>
      <c r="E92" s="43">
        <f t="shared" si="0"/>
        <v>0</v>
      </c>
      <c r="F92" s="47"/>
      <c r="G92" s="43">
        <f t="shared" si="1"/>
        <v>0</v>
      </c>
      <c r="H92" s="47">
        <v>325</v>
      </c>
      <c r="I92" s="43">
        <f t="shared" si="2"/>
        <v>0.028740714538379907</v>
      </c>
      <c r="J92" s="47">
        <v>170</v>
      </c>
      <c r="K92" s="43">
        <f t="shared" si="3"/>
        <v>0.010028906849153443</v>
      </c>
      <c r="L92" s="47">
        <v>89</v>
      </c>
      <c r="M92" s="43">
        <f t="shared" si="4"/>
        <v>0.00411522633744856</v>
      </c>
      <c r="N92" s="47"/>
      <c r="O92" s="43">
        <f t="shared" si="5"/>
        <v>0</v>
      </c>
      <c r="P92" s="47">
        <v>51</v>
      </c>
      <c r="Q92" s="43">
        <f t="shared" si="6"/>
        <v>0.0031169783645031168</v>
      </c>
      <c r="R92" s="47">
        <v>33</v>
      </c>
      <c r="S92" s="43">
        <f t="shared" si="7"/>
        <v>0.0006656580937972769</v>
      </c>
    </row>
    <row r="93" spans="1:19" s="40" customFormat="1" ht="15" customHeight="1">
      <c r="A93" s="44" t="s">
        <v>178</v>
      </c>
      <c r="B93" s="45"/>
      <c r="C93" s="46">
        <f>B93/B$112</f>
        <v>0</v>
      </c>
      <c r="D93" s="45"/>
      <c r="E93" s="46">
        <f t="shared" si="0"/>
        <v>0</v>
      </c>
      <c r="F93" s="45"/>
      <c r="G93" s="46">
        <f t="shared" si="1"/>
        <v>0</v>
      </c>
      <c r="H93" s="45">
        <v>54</v>
      </c>
      <c r="I93" s="46">
        <f t="shared" si="2"/>
        <v>0.004775380261761585</v>
      </c>
      <c r="J93" s="45">
        <v>60</v>
      </c>
      <c r="K93" s="46">
        <f t="shared" si="3"/>
        <v>0.003539614182054156</v>
      </c>
      <c r="L93" s="45">
        <v>50</v>
      </c>
      <c r="M93" s="46">
        <f t="shared" si="4"/>
        <v>0.002311924908678966</v>
      </c>
      <c r="N93" s="45">
        <v>55</v>
      </c>
      <c r="O93" s="46">
        <f t="shared" si="5"/>
        <v>0.0030432136335970784</v>
      </c>
      <c r="P93" s="45">
        <v>55</v>
      </c>
      <c r="Q93" s="46">
        <f t="shared" si="6"/>
        <v>0.0033614472558366948</v>
      </c>
      <c r="R93" s="45">
        <v>34</v>
      </c>
      <c r="S93" s="46">
        <f t="shared" si="7"/>
        <v>0.0006858295511850732</v>
      </c>
    </row>
    <row r="94" spans="1:19" s="40" customFormat="1" ht="15" customHeight="1">
      <c r="A94" s="41" t="s">
        <v>179</v>
      </c>
      <c r="B94" s="47"/>
      <c r="C94" s="43">
        <f>B94/B$112</f>
        <v>0</v>
      </c>
      <c r="D94" s="47"/>
      <c r="E94" s="43">
        <f t="shared" si="0"/>
        <v>0</v>
      </c>
      <c r="F94" s="47"/>
      <c r="G94" s="43">
        <f t="shared" si="1"/>
        <v>0</v>
      </c>
      <c r="H94" s="47">
        <v>640</v>
      </c>
      <c r="I94" s="43">
        <f t="shared" si="2"/>
        <v>0.05659709939865582</v>
      </c>
      <c r="J94" s="47">
        <v>528</v>
      </c>
      <c r="K94" s="43">
        <f t="shared" si="3"/>
        <v>0.031148604802076575</v>
      </c>
      <c r="L94" s="47">
        <v>471</v>
      </c>
      <c r="M94" s="43">
        <f t="shared" si="4"/>
        <v>0.02177833263975586</v>
      </c>
      <c r="N94" s="47">
        <v>153</v>
      </c>
      <c r="O94" s="43">
        <f t="shared" si="5"/>
        <v>0.008465667017097327</v>
      </c>
      <c r="P94" s="47">
        <v>463</v>
      </c>
      <c r="Q94" s="43">
        <f t="shared" si="6"/>
        <v>0.02829727417186163</v>
      </c>
      <c r="R94" s="47">
        <v>127</v>
      </c>
      <c r="S94" s="43">
        <f t="shared" si="7"/>
        <v>0.002561775088250126</v>
      </c>
    </row>
    <row r="95" spans="1:19" s="40" customFormat="1" ht="15" customHeight="1">
      <c r="A95" s="44" t="s">
        <v>180</v>
      </c>
      <c r="B95" s="45">
        <v>109</v>
      </c>
      <c r="C95" s="46">
        <f>B95/B$112</f>
        <v>0.03441742974423745</v>
      </c>
      <c r="D95" s="45">
        <v>58</v>
      </c>
      <c r="E95" s="46">
        <f t="shared" si="0"/>
        <v>0.015973561002478657</v>
      </c>
      <c r="F95" s="45">
        <v>70</v>
      </c>
      <c r="G95" s="46">
        <f t="shared" si="1"/>
        <v>0.019401330376940133</v>
      </c>
      <c r="H95" s="45">
        <v>108</v>
      </c>
      <c r="I95" s="46">
        <f t="shared" si="2"/>
        <v>0.00955076052352317</v>
      </c>
      <c r="J95" s="45">
        <v>409</v>
      </c>
      <c r="K95" s="46">
        <f t="shared" si="3"/>
        <v>0.024128370007669164</v>
      </c>
      <c r="L95" s="45">
        <v>285</v>
      </c>
      <c r="M95" s="46">
        <f t="shared" si="4"/>
        <v>0.013177971979470108</v>
      </c>
      <c r="N95" s="45">
        <v>358</v>
      </c>
      <c r="O95" s="46">
        <f t="shared" si="5"/>
        <v>0.019808554196868257</v>
      </c>
      <c r="P95" s="45">
        <v>240</v>
      </c>
      <c r="Q95" s="46">
        <f t="shared" si="6"/>
        <v>0.014668133480014669</v>
      </c>
      <c r="R95" s="45">
        <v>453</v>
      </c>
      <c r="S95" s="46">
        <f t="shared" si="7"/>
        <v>0.009137670196671709</v>
      </c>
    </row>
    <row r="96" spans="1:19" s="40" customFormat="1" ht="15" customHeight="1">
      <c r="A96" s="41" t="s">
        <v>181</v>
      </c>
      <c r="B96" s="47"/>
      <c r="C96" s="43">
        <f>B96/B$112</f>
        <v>0</v>
      </c>
      <c r="D96" s="47"/>
      <c r="E96" s="43">
        <f t="shared" si="0"/>
        <v>0</v>
      </c>
      <c r="F96" s="47"/>
      <c r="G96" s="43">
        <f t="shared" si="1"/>
        <v>0</v>
      </c>
      <c r="H96" s="47"/>
      <c r="I96" s="43">
        <f t="shared" si="2"/>
        <v>0</v>
      </c>
      <c r="J96" s="47">
        <v>321</v>
      </c>
      <c r="K96" s="43">
        <f t="shared" si="3"/>
        <v>0.018936935873989737</v>
      </c>
      <c r="L96" s="47">
        <v>364</v>
      </c>
      <c r="M96" s="43">
        <f t="shared" si="4"/>
        <v>0.016830813335182875</v>
      </c>
      <c r="N96" s="47">
        <v>626</v>
      </c>
      <c r="O96" s="43">
        <f t="shared" si="5"/>
        <v>0.034637304266032204</v>
      </c>
      <c r="P96" s="47">
        <v>190</v>
      </c>
      <c r="Q96" s="43">
        <f t="shared" si="6"/>
        <v>0.011612272338344946</v>
      </c>
      <c r="R96" s="47">
        <v>247</v>
      </c>
      <c r="S96" s="43">
        <f t="shared" si="7"/>
        <v>0.004982349974785678</v>
      </c>
    </row>
    <row r="97" spans="1:19" s="40" customFormat="1" ht="15" customHeight="1">
      <c r="A97" s="44" t="s">
        <v>182</v>
      </c>
      <c r="B97" s="45"/>
      <c r="C97" s="46">
        <f>B97/B$112</f>
        <v>0</v>
      </c>
      <c r="D97" s="45"/>
      <c r="E97" s="46">
        <f t="shared" si="0"/>
        <v>0</v>
      </c>
      <c r="F97" s="45"/>
      <c r="G97" s="46">
        <f t="shared" si="1"/>
        <v>0</v>
      </c>
      <c r="H97" s="45">
        <v>901</v>
      </c>
      <c r="I97" s="46">
        <f t="shared" si="2"/>
        <v>0.07967810399717014</v>
      </c>
      <c r="J97" s="45">
        <v>444</v>
      </c>
      <c r="K97" s="46">
        <f t="shared" si="3"/>
        <v>0.026193144947200753</v>
      </c>
      <c r="L97" s="45">
        <v>842</v>
      </c>
      <c r="M97" s="46">
        <f t="shared" si="4"/>
        <v>0.03893281546215379</v>
      </c>
      <c r="N97" s="45">
        <v>535</v>
      </c>
      <c r="O97" s="46">
        <f t="shared" si="5"/>
        <v>0.0296021689813534</v>
      </c>
      <c r="P97" s="45">
        <v>937</v>
      </c>
      <c r="Q97" s="46">
        <f t="shared" si="6"/>
        <v>0.0572668377948906</v>
      </c>
      <c r="R97" s="45">
        <v>572</v>
      </c>
      <c r="S97" s="46">
        <f t="shared" si="7"/>
        <v>0.011538073625819465</v>
      </c>
    </row>
    <row r="98" spans="1:19" s="40" customFormat="1" ht="15" customHeight="1">
      <c r="A98" s="41" t="s">
        <v>183</v>
      </c>
      <c r="B98" s="47"/>
      <c r="C98" s="43">
        <f>B98/B$112</f>
        <v>0</v>
      </c>
      <c r="D98" s="47"/>
      <c r="E98" s="43">
        <f t="shared" si="0"/>
        <v>0</v>
      </c>
      <c r="F98" s="47"/>
      <c r="G98" s="43">
        <f t="shared" si="1"/>
        <v>0</v>
      </c>
      <c r="H98" s="47"/>
      <c r="I98" s="43">
        <f t="shared" si="2"/>
        <v>0</v>
      </c>
      <c r="J98" s="47"/>
      <c r="K98" s="43">
        <f t="shared" si="3"/>
        <v>0</v>
      </c>
      <c r="L98" s="47"/>
      <c r="M98" s="43">
        <f t="shared" si="4"/>
        <v>0</v>
      </c>
      <c r="N98" s="47"/>
      <c r="O98" s="43">
        <f t="shared" si="5"/>
        <v>0</v>
      </c>
      <c r="P98" s="47"/>
      <c r="Q98" s="43">
        <f t="shared" si="6"/>
        <v>0</v>
      </c>
      <c r="R98" s="47">
        <v>14</v>
      </c>
      <c r="S98" s="43">
        <f t="shared" si="7"/>
        <v>0.00028240040342914776</v>
      </c>
    </row>
    <row r="99" spans="1:19" s="40" customFormat="1" ht="15" customHeight="1">
      <c r="A99" s="44" t="s">
        <v>184</v>
      </c>
      <c r="B99" s="45"/>
      <c r="C99" s="46">
        <f>B99/B$112</f>
        <v>0</v>
      </c>
      <c r="D99" s="45"/>
      <c r="E99" s="46">
        <f t="shared" si="0"/>
        <v>0</v>
      </c>
      <c r="F99" s="45"/>
      <c r="G99" s="46">
        <f t="shared" si="1"/>
        <v>0</v>
      </c>
      <c r="H99" s="45">
        <v>708</v>
      </c>
      <c r="I99" s="46">
        <f t="shared" si="2"/>
        <v>0.062610541209763</v>
      </c>
      <c r="J99" s="45">
        <v>856</v>
      </c>
      <c r="K99" s="46">
        <f t="shared" si="3"/>
        <v>0.050498495663972624</v>
      </c>
      <c r="L99" s="45">
        <v>1331</v>
      </c>
      <c r="M99" s="46">
        <f t="shared" si="4"/>
        <v>0.061543441069034074</v>
      </c>
      <c r="N99" s="45">
        <v>1626</v>
      </c>
      <c r="O99" s="46">
        <f t="shared" si="5"/>
        <v>0.08996846124052454</v>
      </c>
      <c r="P99" s="45">
        <v>98</v>
      </c>
      <c r="Q99" s="46">
        <f t="shared" si="6"/>
        <v>0.005989487837672656</v>
      </c>
      <c r="R99" s="45">
        <v>1261</v>
      </c>
      <c r="S99" s="46">
        <f t="shared" si="7"/>
        <v>0.025436207766011094</v>
      </c>
    </row>
    <row r="100" spans="1:19" s="40" customFormat="1" ht="15" customHeight="1">
      <c r="A100" s="41" t="s">
        <v>185</v>
      </c>
      <c r="B100" s="47"/>
      <c r="C100" s="43">
        <f>B100/B$112</f>
        <v>0</v>
      </c>
      <c r="D100" s="47"/>
      <c r="E100" s="43">
        <f t="shared" si="0"/>
        <v>0</v>
      </c>
      <c r="F100" s="47"/>
      <c r="G100" s="43">
        <f t="shared" si="1"/>
        <v>0</v>
      </c>
      <c r="H100" s="47"/>
      <c r="I100" s="43">
        <f t="shared" si="2"/>
        <v>0</v>
      </c>
      <c r="J100" s="47"/>
      <c r="K100" s="43">
        <f t="shared" si="3"/>
        <v>0</v>
      </c>
      <c r="L100" s="47"/>
      <c r="M100" s="43">
        <f t="shared" si="4"/>
        <v>0</v>
      </c>
      <c r="N100" s="47"/>
      <c r="O100" s="43">
        <f t="shared" si="5"/>
        <v>0</v>
      </c>
      <c r="P100" s="47"/>
      <c r="Q100" s="43">
        <f t="shared" si="6"/>
        <v>0</v>
      </c>
      <c r="R100" s="47">
        <v>31</v>
      </c>
      <c r="S100" s="43">
        <f t="shared" si="7"/>
        <v>0.0006253151790216843</v>
      </c>
    </row>
    <row r="101" spans="1:19" s="40" customFormat="1" ht="15" customHeight="1">
      <c r="A101" s="44" t="s">
        <v>186</v>
      </c>
      <c r="B101" s="45">
        <v>158</v>
      </c>
      <c r="C101" s="46">
        <f>B101/B$112</f>
        <v>0.04988948531733502</v>
      </c>
      <c r="D101" s="45">
        <v>199</v>
      </c>
      <c r="E101" s="46">
        <f t="shared" si="0"/>
        <v>0.05480583861195263</v>
      </c>
      <c r="F101" s="45">
        <v>317</v>
      </c>
      <c r="G101" s="46">
        <f t="shared" si="1"/>
        <v>0.08786031042128603</v>
      </c>
      <c r="H101" s="45">
        <v>329</v>
      </c>
      <c r="I101" s="46">
        <f t="shared" si="2"/>
        <v>0.029094446409621506</v>
      </c>
      <c r="J101" s="45">
        <v>443</v>
      </c>
      <c r="K101" s="46">
        <f t="shared" si="3"/>
        <v>0.026134151377499852</v>
      </c>
      <c r="L101" s="45">
        <v>716</v>
      </c>
      <c r="M101" s="46">
        <f t="shared" si="4"/>
        <v>0.0331067646922828</v>
      </c>
      <c r="N101" s="45">
        <v>1084</v>
      </c>
      <c r="O101" s="46">
        <f t="shared" si="5"/>
        <v>0.059978974160349696</v>
      </c>
      <c r="P101" s="45">
        <v>362</v>
      </c>
      <c r="Q101" s="46">
        <f t="shared" si="6"/>
        <v>0.02212443466568879</v>
      </c>
      <c r="R101" s="45">
        <v>443</v>
      </c>
      <c r="S101" s="46">
        <f t="shared" si="7"/>
        <v>0.008935955622793746</v>
      </c>
    </row>
    <row r="102" spans="1:19" s="40" customFormat="1" ht="15" customHeight="1">
      <c r="A102" s="41" t="s">
        <v>187</v>
      </c>
      <c r="B102" s="47"/>
      <c r="C102" s="43">
        <f>B102/B$112</f>
        <v>0</v>
      </c>
      <c r="D102" s="47"/>
      <c r="E102" s="43">
        <f>D102/D$112</f>
        <v>0</v>
      </c>
      <c r="F102" s="47"/>
      <c r="G102" s="43">
        <f t="shared" si="1"/>
        <v>0</v>
      </c>
      <c r="H102" s="47"/>
      <c r="I102" s="43">
        <f t="shared" si="2"/>
        <v>0</v>
      </c>
      <c r="J102" s="47"/>
      <c r="K102" s="43">
        <f t="shared" si="3"/>
        <v>0</v>
      </c>
      <c r="L102" s="47"/>
      <c r="M102" s="43">
        <f t="shared" si="4"/>
        <v>0</v>
      </c>
      <c r="N102" s="47"/>
      <c r="O102" s="43">
        <f t="shared" si="5"/>
        <v>0</v>
      </c>
      <c r="P102" s="47"/>
      <c r="Q102" s="43">
        <f t="shared" si="6"/>
        <v>0</v>
      </c>
      <c r="R102" s="47">
        <v>20</v>
      </c>
      <c r="S102" s="43">
        <f t="shared" si="7"/>
        <v>0.00040342914775592535</v>
      </c>
    </row>
    <row r="103" spans="1:19" s="40" customFormat="1" ht="15" customHeight="1">
      <c r="A103" s="44" t="s">
        <v>188</v>
      </c>
      <c r="B103" s="45"/>
      <c r="C103" s="46">
        <f aca="true" t="shared" si="8" ref="C103:E112">B103/B$112</f>
        <v>0</v>
      </c>
      <c r="D103" s="45"/>
      <c r="E103" s="46">
        <f t="shared" si="8"/>
        <v>0</v>
      </c>
      <c r="F103" s="45"/>
      <c r="G103" s="46">
        <f t="shared" si="1"/>
        <v>0</v>
      </c>
      <c r="H103" s="45"/>
      <c r="I103" s="46">
        <f t="shared" si="2"/>
        <v>0</v>
      </c>
      <c r="J103" s="45"/>
      <c r="K103" s="46">
        <f t="shared" si="3"/>
        <v>0</v>
      </c>
      <c r="L103" s="45"/>
      <c r="M103" s="46">
        <f t="shared" si="4"/>
        <v>0</v>
      </c>
      <c r="N103" s="45"/>
      <c r="O103" s="46">
        <f t="shared" si="5"/>
        <v>0</v>
      </c>
      <c r="P103" s="45"/>
      <c r="Q103" s="46">
        <f t="shared" si="6"/>
        <v>0</v>
      </c>
      <c r="R103" s="45">
        <v>11</v>
      </c>
      <c r="S103" s="46">
        <f t="shared" si="7"/>
        <v>0.00022188603126575894</v>
      </c>
    </row>
    <row r="104" spans="1:19" s="40" customFormat="1" ht="15" customHeight="1">
      <c r="A104" s="41" t="s">
        <v>189</v>
      </c>
      <c r="B104" s="47"/>
      <c r="C104" s="43">
        <f t="shared" si="8"/>
        <v>0</v>
      </c>
      <c r="D104" s="47"/>
      <c r="E104" s="43">
        <f t="shared" si="8"/>
        <v>0</v>
      </c>
      <c r="F104" s="47"/>
      <c r="G104" s="43">
        <f t="shared" si="1"/>
        <v>0</v>
      </c>
      <c r="H104" s="47"/>
      <c r="I104" s="43">
        <f t="shared" si="2"/>
        <v>0</v>
      </c>
      <c r="J104" s="47"/>
      <c r="K104" s="43">
        <f t="shared" si="3"/>
        <v>0</v>
      </c>
      <c r="L104" s="47"/>
      <c r="M104" s="43">
        <f t="shared" si="4"/>
        <v>0</v>
      </c>
      <c r="N104" s="47"/>
      <c r="O104" s="43">
        <f t="shared" si="5"/>
        <v>0</v>
      </c>
      <c r="P104" s="47"/>
      <c r="Q104" s="43">
        <f t="shared" si="6"/>
        <v>0</v>
      </c>
      <c r="R104" s="47">
        <v>4</v>
      </c>
      <c r="S104" s="43">
        <f t="shared" si="7"/>
        <v>8.068582955118507E-05</v>
      </c>
    </row>
    <row r="105" spans="1:19" s="40" customFormat="1" ht="15" customHeight="1">
      <c r="A105" s="44" t="s">
        <v>190</v>
      </c>
      <c r="B105" s="45">
        <v>27</v>
      </c>
      <c r="C105" s="46">
        <f t="shared" si="8"/>
        <v>0.008525418377012947</v>
      </c>
      <c r="D105" s="45">
        <v>51</v>
      </c>
      <c r="E105" s="46">
        <f t="shared" si="8"/>
        <v>0.01404571743321399</v>
      </c>
      <c r="F105" s="45">
        <v>20</v>
      </c>
      <c r="G105" s="46">
        <f t="shared" si="1"/>
        <v>0.005543237250554324</v>
      </c>
      <c r="H105" s="45"/>
      <c r="I105" s="46">
        <f t="shared" si="2"/>
        <v>0</v>
      </c>
      <c r="J105" s="45"/>
      <c r="K105" s="46">
        <f t="shared" si="3"/>
        <v>0</v>
      </c>
      <c r="L105" s="45"/>
      <c r="M105" s="46">
        <f t="shared" si="4"/>
        <v>0</v>
      </c>
      <c r="N105" s="45"/>
      <c r="O105" s="46">
        <f t="shared" si="5"/>
        <v>0</v>
      </c>
      <c r="P105" s="45"/>
      <c r="Q105" s="46">
        <f t="shared" si="6"/>
        <v>0</v>
      </c>
      <c r="R105" s="45"/>
      <c r="S105" s="46">
        <f t="shared" si="7"/>
        <v>0</v>
      </c>
    </row>
    <row r="106" spans="1:19" s="40" customFormat="1" ht="15" customHeight="1">
      <c r="A106" s="41" t="s">
        <v>191</v>
      </c>
      <c r="B106" s="47">
        <v>247</v>
      </c>
      <c r="C106" s="43">
        <f t="shared" si="8"/>
        <v>0.07799179033785918</v>
      </c>
      <c r="D106" s="47">
        <v>473</v>
      </c>
      <c r="E106" s="43">
        <f t="shared" si="8"/>
        <v>0.13026714403745523</v>
      </c>
      <c r="F106" s="47">
        <v>229</v>
      </c>
      <c r="G106" s="43">
        <f t="shared" si="1"/>
        <v>0.06347006651884701</v>
      </c>
      <c r="H106" s="47"/>
      <c r="I106" s="43">
        <f t="shared" si="2"/>
        <v>0</v>
      </c>
      <c r="J106" s="47"/>
      <c r="K106" s="43">
        <f t="shared" si="3"/>
        <v>0</v>
      </c>
      <c r="L106" s="47"/>
      <c r="M106" s="43">
        <f t="shared" si="4"/>
        <v>0</v>
      </c>
      <c r="N106" s="47"/>
      <c r="O106" s="43">
        <f t="shared" si="5"/>
        <v>0</v>
      </c>
      <c r="P106" s="47"/>
      <c r="Q106" s="43">
        <f t="shared" si="6"/>
        <v>0</v>
      </c>
      <c r="R106" s="47"/>
      <c r="S106" s="43">
        <f t="shared" si="7"/>
        <v>0</v>
      </c>
    </row>
    <row r="107" spans="1:19" s="40" customFormat="1" ht="15" customHeight="1">
      <c r="A107" s="44" t="s">
        <v>192</v>
      </c>
      <c r="B107" s="45">
        <v>15</v>
      </c>
      <c r="C107" s="46">
        <f t="shared" si="8"/>
        <v>0.00473634354278497</v>
      </c>
      <c r="D107" s="45">
        <v>148</v>
      </c>
      <c r="E107" s="46">
        <f t="shared" si="8"/>
        <v>0.04076012117873864</v>
      </c>
      <c r="F107" s="45">
        <v>66</v>
      </c>
      <c r="G107" s="46">
        <f t="shared" si="1"/>
        <v>0.018292682926829267</v>
      </c>
      <c r="H107" s="45"/>
      <c r="I107" s="46">
        <f t="shared" si="2"/>
        <v>0</v>
      </c>
      <c r="J107" s="45"/>
      <c r="K107" s="46">
        <f t="shared" si="3"/>
        <v>0</v>
      </c>
      <c r="L107" s="45"/>
      <c r="M107" s="46">
        <f t="shared" si="4"/>
        <v>0</v>
      </c>
      <c r="N107" s="45"/>
      <c r="O107" s="46">
        <f t="shared" si="5"/>
        <v>0</v>
      </c>
      <c r="P107" s="45"/>
      <c r="Q107" s="46">
        <f t="shared" si="6"/>
        <v>0</v>
      </c>
      <c r="R107" s="45"/>
      <c r="S107" s="46">
        <f t="shared" si="7"/>
        <v>0</v>
      </c>
    </row>
    <row r="108" spans="1:19" s="40" customFormat="1" ht="15" customHeight="1">
      <c r="A108" s="41" t="s">
        <v>193</v>
      </c>
      <c r="B108" s="47">
        <v>1577</v>
      </c>
      <c r="C108" s="43">
        <f t="shared" si="8"/>
        <v>0.4979475844647932</v>
      </c>
      <c r="D108" s="47">
        <v>1744</v>
      </c>
      <c r="E108" s="43">
        <f t="shared" si="8"/>
        <v>0.4803084549710823</v>
      </c>
      <c r="F108" s="47">
        <v>1883</v>
      </c>
      <c r="G108" s="43">
        <f t="shared" si="1"/>
        <v>0.5218957871396895</v>
      </c>
      <c r="H108" s="47"/>
      <c r="I108" s="43">
        <f t="shared" si="2"/>
        <v>0</v>
      </c>
      <c r="J108" s="47"/>
      <c r="K108" s="43">
        <f t="shared" si="3"/>
        <v>0</v>
      </c>
      <c r="L108" s="47"/>
      <c r="M108" s="43">
        <f t="shared" si="4"/>
        <v>0</v>
      </c>
      <c r="N108" s="47"/>
      <c r="O108" s="43">
        <f t="shared" si="5"/>
        <v>0</v>
      </c>
      <c r="P108" s="47"/>
      <c r="Q108" s="43">
        <f t="shared" si="6"/>
        <v>0</v>
      </c>
      <c r="R108" s="47"/>
      <c r="S108" s="43">
        <f t="shared" si="7"/>
        <v>0</v>
      </c>
    </row>
    <row r="109" spans="1:19" s="40" customFormat="1" ht="15" customHeight="1">
      <c r="A109" s="44" t="s">
        <v>194</v>
      </c>
      <c r="B109" s="45"/>
      <c r="C109" s="46">
        <f t="shared" si="8"/>
        <v>0</v>
      </c>
      <c r="D109" s="45"/>
      <c r="E109" s="46">
        <f t="shared" si="8"/>
        <v>0</v>
      </c>
      <c r="F109" s="45">
        <v>208</v>
      </c>
      <c r="G109" s="46">
        <f t="shared" si="1"/>
        <v>0.057649667405764965</v>
      </c>
      <c r="H109" s="45"/>
      <c r="I109" s="46">
        <f t="shared" si="2"/>
        <v>0</v>
      </c>
      <c r="J109" s="45"/>
      <c r="K109" s="46">
        <f t="shared" si="3"/>
        <v>0</v>
      </c>
      <c r="L109" s="45"/>
      <c r="M109" s="46">
        <f t="shared" si="4"/>
        <v>0</v>
      </c>
      <c r="N109" s="45"/>
      <c r="O109" s="46">
        <f t="shared" si="5"/>
        <v>0</v>
      </c>
      <c r="P109" s="45"/>
      <c r="Q109" s="46">
        <f t="shared" si="6"/>
        <v>0</v>
      </c>
      <c r="R109" s="45"/>
      <c r="S109" s="46">
        <f t="shared" si="7"/>
        <v>0</v>
      </c>
    </row>
    <row r="110" spans="1:19" s="40" customFormat="1" ht="15" customHeight="1">
      <c r="A110" s="41" t="s">
        <v>195</v>
      </c>
      <c r="B110" s="47">
        <v>64</v>
      </c>
      <c r="C110" s="43">
        <f t="shared" si="8"/>
        <v>0.020208399115882538</v>
      </c>
      <c r="D110" s="47">
        <v>62</v>
      </c>
      <c r="E110" s="43">
        <f t="shared" si="8"/>
        <v>0.01707518589920132</v>
      </c>
      <c r="F110" s="47">
        <v>36</v>
      </c>
      <c r="G110" s="43">
        <f t="shared" si="1"/>
        <v>0.009977827050997782</v>
      </c>
      <c r="H110" s="47"/>
      <c r="I110" s="43">
        <f t="shared" si="2"/>
        <v>0</v>
      </c>
      <c r="J110" s="47"/>
      <c r="K110" s="43">
        <f t="shared" si="3"/>
        <v>0</v>
      </c>
      <c r="L110" s="47"/>
      <c r="M110" s="43">
        <f t="shared" si="4"/>
        <v>0</v>
      </c>
      <c r="N110" s="47"/>
      <c r="O110" s="43">
        <f t="shared" si="5"/>
        <v>0</v>
      </c>
      <c r="P110" s="47"/>
      <c r="Q110" s="43">
        <f t="shared" si="6"/>
        <v>0</v>
      </c>
      <c r="R110" s="47"/>
      <c r="S110" s="43">
        <f t="shared" si="7"/>
        <v>0</v>
      </c>
    </row>
    <row r="111" spans="1:19" s="40" customFormat="1" ht="15" customHeight="1" thickBot="1">
      <c r="A111" s="48" t="s">
        <v>196</v>
      </c>
      <c r="B111" s="49"/>
      <c r="C111" s="50">
        <f t="shared" si="8"/>
        <v>0</v>
      </c>
      <c r="D111" s="49"/>
      <c r="E111" s="50">
        <f t="shared" si="8"/>
        <v>0</v>
      </c>
      <c r="F111" s="49"/>
      <c r="G111" s="50">
        <f t="shared" si="1"/>
        <v>0</v>
      </c>
      <c r="H111" s="49">
        <v>14</v>
      </c>
      <c r="I111" s="50">
        <f t="shared" si="2"/>
        <v>0.001238061549345596</v>
      </c>
      <c r="J111" s="49">
        <v>32</v>
      </c>
      <c r="K111" s="50">
        <f t="shared" si="3"/>
        <v>0.0018877942304288832</v>
      </c>
      <c r="L111" s="49">
        <v>23</v>
      </c>
      <c r="M111" s="50">
        <f t="shared" si="4"/>
        <v>0.0010634854579923245</v>
      </c>
      <c r="N111" s="49">
        <v>42</v>
      </c>
      <c r="O111" s="50">
        <f t="shared" si="5"/>
        <v>0.0023239085929286783</v>
      </c>
      <c r="P111" s="49">
        <v>93</v>
      </c>
      <c r="Q111" s="50">
        <f t="shared" si="6"/>
        <v>0.005683901723505684</v>
      </c>
      <c r="R111" s="49">
        <v>117</v>
      </c>
      <c r="S111" s="51">
        <f t="shared" si="7"/>
        <v>0.0023600605143721635</v>
      </c>
    </row>
    <row r="112" spans="1:19" s="40" customFormat="1" ht="15" customHeight="1" thickBot="1" thickTop="1">
      <c r="A112" s="52" t="s">
        <v>0</v>
      </c>
      <c r="B112" s="53">
        <f>SUM(B68:B111)</f>
        <v>3167</v>
      </c>
      <c r="C112" s="54">
        <f t="shared" si="8"/>
        <v>1</v>
      </c>
      <c r="D112" s="53">
        <f>SUM(D69:D110)</f>
        <v>3631</v>
      </c>
      <c r="E112" s="54">
        <f t="shared" si="8"/>
        <v>1</v>
      </c>
      <c r="F112" s="53">
        <f>SUM(F68:F111)</f>
        <v>3608</v>
      </c>
      <c r="G112" s="54">
        <f t="shared" si="1"/>
        <v>1</v>
      </c>
      <c r="H112" s="53">
        <f>SUM(H68:H111)</f>
        <v>11308</v>
      </c>
      <c r="I112" s="54">
        <f t="shared" si="2"/>
        <v>1</v>
      </c>
      <c r="J112" s="53">
        <f>SUM(J68:J111)</f>
        <v>16951</v>
      </c>
      <c r="K112" s="54">
        <f t="shared" si="3"/>
        <v>1</v>
      </c>
      <c r="L112" s="53">
        <f>SUM(L68:L111)</f>
        <v>21627</v>
      </c>
      <c r="M112" s="54">
        <f t="shared" si="4"/>
        <v>1</v>
      </c>
      <c r="N112" s="53">
        <f>SUM(N68:N111)</f>
        <v>18073</v>
      </c>
      <c r="O112" s="54">
        <f t="shared" si="5"/>
        <v>1</v>
      </c>
      <c r="P112" s="53">
        <f>SUM(P68:P111)</f>
        <v>16362</v>
      </c>
      <c r="Q112" s="54">
        <f t="shared" si="6"/>
        <v>1</v>
      </c>
      <c r="R112" s="53">
        <f>SUM(R68:R111)</f>
        <v>49575</v>
      </c>
      <c r="S112" s="55">
        <f t="shared" si="7"/>
        <v>1</v>
      </c>
    </row>
    <row r="118" spans="1:21" ht="15" thickBot="1">
      <c r="A118" s="30" t="s">
        <v>152</v>
      </c>
      <c r="B118" s="56"/>
      <c r="C118" s="56"/>
      <c r="D118" s="56"/>
      <c r="E118" s="56"/>
      <c r="F118" s="56"/>
      <c r="G118" s="56"/>
      <c r="H118" s="56"/>
      <c r="I118" s="56"/>
      <c r="J118" s="56"/>
      <c r="K118" s="57"/>
      <c r="L118" s="57"/>
      <c r="M118" s="57"/>
      <c r="N118" s="56"/>
      <c r="O118" s="56"/>
      <c r="P118" s="57"/>
      <c r="Q118" s="57"/>
      <c r="R118" s="57"/>
      <c r="S118" s="57"/>
      <c r="T118" s="57"/>
      <c r="U118" s="58"/>
    </row>
    <row r="119" spans="1:19" s="40" customFormat="1" ht="27.75" customHeight="1" thickBot="1">
      <c r="A119" s="34"/>
      <c r="B119" s="35">
        <v>1993</v>
      </c>
      <c r="C119" s="36"/>
      <c r="D119" s="35">
        <v>1994</v>
      </c>
      <c r="E119" s="36"/>
      <c r="F119" s="35">
        <v>1995</v>
      </c>
      <c r="G119" s="36"/>
      <c r="H119" s="35">
        <v>1996</v>
      </c>
      <c r="I119" s="36"/>
      <c r="J119" s="35">
        <v>1997</v>
      </c>
      <c r="K119" s="36"/>
      <c r="L119" s="35">
        <v>1998</v>
      </c>
      <c r="M119" s="36"/>
      <c r="N119" s="35">
        <v>1999</v>
      </c>
      <c r="O119" s="36"/>
      <c r="P119" s="35">
        <v>2000</v>
      </c>
      <c r="Q119" s="36"/>
      <c r="R119" s="35">
        <v>2001</v>
      </c>
      <c r="S119" s="59"/>
    </row>
    <row r="120" spans="1:19" s="40" customFormat="1" ht="16.5" customHeight="1" thickTop="1">
      <c r="A120" s="41" t="s">
        <v>159</v>
      </c>
      <c r="B120" s="42"/>
      <c r="C120" s="43">
        <f aca="true" t="shared" si="9" ref="C120:C127">B120/B$127</f>
        <v>0</v>
      </c>
      <c r="D120" s="42"/>
      <c r="E120" s="43">
        <f aca="true" t="shared" si="10" ref="E120:E127">D120/D$127</f>
        <v>0</v>
      </c>
      <c r="F120" s="42"/>
      <c r="G120" s="43">
        <f aca="true" t="shared" si="11" ref="G120:G127">F120/F$127</f>
        <v>0</v>
      </c>
      <c r="H120" s="42">
        <v>102</v>
      </c>
      <c r="I120" s="43">
        <f aca="true" t="shared" si="12" ref="I120:I127">H120/H$127</f>
        <v>0.11233480176211454</v>
      </c>
      <c r="J120" s="42">
        <v>36</v>
      </c>
      <c r="K120" s="43">
        <f aca="true" t="shared" si="13" ref="K120:K127">J120/J$127</f>
        <v>0.029339853300733496</v>
      </c>
      <c r="L120" s="42">
        <v>83</v>
      </c>
      <c r="M120" s="43">
        <f aca="true" t="shared" si="14" ref="M120:M127">L120/L$127</f>
        <v>0.04325169359041167</v>
      </c>
      <c r="N120" s="42">
        <v>1129</v>
      </c>
      <c r="O120" s="43">
        <f aca="true" t="shared" si="15" ref="O120:O127">N120/N$127</f>
        <v>0.40655383507382065</v>
      </c>
      <c r="P120" s="42">
        <v>595</v>
      </c>
      <c r="Q120" s="43">
        <f aca="true" t="shared" si="16" ref="Q120:Q127">P120/P$127</f>
        <v>0.26269315673289184</v>
      </c>
      <c r="R120" s="60">
        <v>794</v>
      </c>
      <c r="S120" s="43">
        <f aca="true" t="shared" si="17" ref="S120:S127">R120/R$127</f>
        <v>0.34809294169224025</v>
      </c>
    </row>
    <row r="121" spans="1:19" s="40" customFormat="1" ht="16.5" customHeight="1">
      <c r="A121" s="44" t="s">
        <v>160</v>
      </c>
      <c r="B121" s="45"/>
      <c r="C121" s="46">
        <f t="shared" si="9"/>
        <v>0</v>
      </c>
      <c r="D121" s="45"/>
      <c r="E121" s="46">
        <f t="shared" si="10"/>
        <v>0</v>
      </c>
      <c r="F121" s="45"/>
      <c r="G121" s="46">
        <f t="shared" si="11"/>
        <v>0</v>
      </c>
      <c r="H121" s="45">
        <v>58</v>
      </c>
      <c r="I121" s="46">
        <f t="shared" si="12"/>
        <v>0.06387665198237885</v>
      </c>
      <c r="J121" s="45">
        <v>153</v>
      </c>
      <c r="K121" s="46">
        <f t="shared" si="13"/>
        <v>0.12469437652811736</v>
      </c>
      <c r="L121" s="45">
        <v>854</v>
      </c>
      <c r="M121" s="46">
        <f t="shared" si="14"/>
        <v>0.4450234497133924</v>
      </c>
      <c r="N121" s="45">
        <v>953</v>
      </c>
      <c r="O121" s="46">
        <f t="shared" si="15"/>
        <v>0.3431760893050054</v>
      </c>
      <c r="P121" s="45">
        <v>759</v>
      </c>
      <c r="Q121" s="46">
        <f t="shared" si="16"/>
        <v>0.3350993377483444</v>
      </c>
      <c r="R121" s="61">
        <v>615</v>
      </c>
      <c r="S121" s="46">
        <f t="shared" si="17"/>
        <v>0.26961858833844804</v>
      </c>
    </row>
    <row r="122" spans="1:19" s="40" customFormat="1" ht="16.5" customHeight="1">
      <c r="A122" s="41" t="s">
        <v>161</v>
      </c>
      <c r="B122" s="47"/>
      <c r="C122" s="43">
        <f t="shared" si="9"/>
        <v>0</v>
      </c>
      <c r="D122" s="47"/>
      <c r="E122" s="43">
        <f t="shared" si="10"/>
        <v>0</v>
      </c>
      <c r="F122" s="47"/>
      <c r="G122" s="43">
        <f t="shared" si="11"/>
        <v>0</v>
      </c>
      <c r="H122" s="47">
        <v>0</v>
      </c>
      <c r="I122" s="43">
        <f t="shared" si="12"/>
        <v>0</v>
      </c>
      <c r="J122" s="47">
        <v>101</v>
      </c>
      <c r="K122" s="43">
        <f t="shared" si="13"/>
        <v>0.08231458842705787</v>
      </c>
      <c r="L122" s="47">
        <v>226</v>
      </c>
      <c r="M122" s="43">
        <f t="shared" si="14"/>
        <v>0.11776967170401251</v>
      </c>
      <c r="N122" s="47">
        <v>184</v>
      </c>
      <c r="O122" s="43">
        <f t="shared" si="15"/>
        <v>0.0662585523946705</v>
      </c>
      <c r="P122" s="47">
        <v>208</v>
      </c>
      <c r="Q122" s="43">
        <f t="shared" si="16"/>
        <v>0.09183222958057395</v>
      </c>
      <c r="R122" s="60">
        <v>292</v>
      </c>
      <c r="S122" s="43">
        <f t="shared" si="17"/>
        <v>0.12801402893467778</v>
      </c>
    </row>
    <row r="123" spans="1:19" s="40" customFormat="1" ht="16.5" customHeight="1">
      <c r="A123" s="44" t="s">
        <v>179</v>
      </c>
      <c r="B123" s="45"/>
      <c r="C123" s="46">
        <f t="shared" si="9"/>
        <v>0</v>
      </c>
      <c r="D123" s="45"/>
      <c r="E123" s="46">
        <f t="shared" si="10"/>
        <v>0</v>
      </c>
      <c r="F123" s="45"/>
      <c r="G123" s="46">
        <f t="shared" si="11"/>
        <v>0</v>
      </c>
      <c r="H123" s="45">
        <v>640</v>
      </c>
      <c r="I123" s="46">
        <f t="shared" si="12"/>
        <v>0.7048458149779736</v>
      </c>
      <c r="J123" s="45">
        <v>528</v>
      </c>
      <c r="K123" s="46">
        <f t="shared" si="13"/>
        <v>0.43031784841075793</v>
      </c>
      <c r="L123" s="45">
        <v>471</v>
      </c>
      <c r="M123" s="46">
        <f t="shared" si="14"/>
        <v>0.24544033350703492</v>
      </c>
      <c r="N123" s="45">
        <v>153</v>
      </c>
      <c r="O123" s="46">
        <f t="shared" si="15"/>
        <v>0.055095426719481456</v>
      </c>
      <c r="P123" s="45">
        <v>463</v>
      </c>
      <c r="Q123" s="46">
        <f t="shared" si="16"/>
        <v>0.2044150110375276</v>
      </c>
      <c r="R123" s="61">
        <v>127</v>
      </c>
      <c r="S123" s="46">
        <f t="shared" si="17"/>
        <v>0.055677334502411226</v>
      </c>
    </row>
    <row r="124" spans="1:19" s="40" customFormat="1" ht="16.5" customHeight="1">
      <c r="A124" s="41" t="s">
        <v>180</v>
      </c>
      <c r="B124" s="47">
        <v>109</v>
      </c>
      <c r="C124" s="43">
        <f t="shared" si="9"/>
        <v>0.29380053908355797</v>
      </c>
      <c r="D124" s="47">
        <v>58</v>
      </c>
      <c r="E124" s="43">
        <f t="shared" si="10"/>
        <v>0.08541973490427099</v>
      </c>
      <c r="F124" s="47">
        <v>70</v>
      </c>
      <c r="G124" s="43">
        <f t="shared" si="11"/>
        <v>0.1917808219178082</v>
      </c>
      <c r="H124" s="47">
        <v>108</v>
      </c>
      <c r="I124" s="43">
        <f t="shared" si="12"/>
        <v>0.11894273127753303</v>
      </c>
      <c r="J124" s="47">
        <v>409</v>
      </c>
      <c r="K124" s="43">
        <f t="shared" si="13"/>
        <v>0.3333333333333333</v>
      </c>
      <c r="L124" s="47">
        <v>285</v>
      </c>
      <c r="M124" s="43">
        <f t="shared" si="14"/>
        <v>0.1485148514851485</v>
      </c>
      <c r="N124" s="47">
        <v>358</v>
      </c>
      <c r="O124" s="43">
        <f t="shared" si="15"/>
        <v>0.12891609650702196</v>
      </c>
      <c r="P124" s="47">
        <v>240</v>
      </c>
      <c r="Q124" s="43">
        <f t="shared" si="16"/>
        <v>0.10596026490066225</v>
      </c>
      <c r="R124" s="60">
        <v>453</v>
      </c>
      <c r="S124" s="43">
        <f t="shared" si="17"/>
        <v>0.1985971065322227</v>
      </c>
    </row>
    <row r="125" spans="1:19" s="40" customFormat="1" ht="16.5" customHeight="1">
      <c r="A125" s="44" t="s">
        <v>192</v>
      </c>
      <c r="B125" s="45">
        <v>15</v>
      </c>
      <c r="C125" s="46">
        <f t="shared" si="9"/>
        <v>0.04043126684636118</v>
      </c>
      <c r="D125" s="45">
        <v>148</v>
      </c>
      <c r="E125" s="46">
        <f t="shared" si="10"/>
        <v>0.21796759941089838</v>
      </c>
      <c r="F125" s="45">
        <v>66</v>
      </c>
      <c r="G125" s="46">
        <f t="shared" si="11"/>
        <v>0.18082191780821918</v>
      </c>
      <c r="H125" s="45"/>
      <c r="I125" s="46">
        <f t="shared" si="12"/>
        <v>0</v>
      </c>
      <c r="J125" s="45"/>
      <c r="K125" s="46">
        <f t="shared" si="13"/>
        <v>0</v>
      </c>
      <c r="L125" s="45"/>
      <c r="M125" s="46">
        <f t="shared" si="14"/>
        <v>0</v>
      </c>
      <c r="N125" s="45"/>
      <c r="O125" s="46">
        <f t="shared" si="15"/>
        <v>0</v>
      </c>
      <c r="P125" s="45"/>
      <c r="Q125" s="46">
        <f t="shared" si="16"/>
        <v>0</v>
      </c>
      <c r="R125" s="61"/>
      <c r="S125" s="46">
        <f t="shared" si="17"/>
        <v>0</v>
      </c>
    </row>
    <row r="126" spans="1:19" s="40" customFormat="1" ht="16.5" customHeight="1" thickBot="1">
      <c r="A126" s="62" t="s">
        <v>191</v>
      </c>
      <c r="B126" s="63">
        <v>247</v>
      </c>
      <c r="C126" s="64">
        <f t="shared" si="9"/>
        <v>0.6657681940700808</v>
      </c>
      <c r="D126" s="63">
        <v>473</v>
      </c>
      <c r="E126" s="64">
        <f t="shared" si="10"/>
        <v>0.6966126656848306</v>
      </c>
      <c r="F126" s="63">
        <v>229</v>
      </c>
      <c r="G126" s="64">
        <f t="shared" si="11"/>
        <v>0.6273972602739726</v>
      </c>
      <c r="H126" s="63"/>
      <c r="I126" s="64">
        <f t="shared" si="12"/>
        <v>0</v>
      </c>
      <c r="J126" s="63"/>
      <c r="K126" s="64">
        <f t="shared" si="13"/>
        <v>0</v>
      </c>
      <c r="L126" s="63"/>
      <c r="M126" s="64">
        <f t="shared" si="14"/>
        <v>0</v>
      </c>
      <c r="N126" s="63"/>
      <c r="O126" s="64">
        <f t="shared" si="15"/>
        <v>0</v>
      </c>
      <c r="P126" s="63"/>
      <c r="Q126" s="64">
        <f t="shared" si="16"/>
        <v>0</v>
      </c>
      <c r="R126" s="65"/>
      <c r="S126" s="66">
        <f t="shared" si="17"/>
        <v>0</v>
      </c>
    </row>
    <row r="127" spans="1:19" s="40" customFormat="1" ht="16.5" customHeight="1" thickBot="1" thickTop="1">
      <c r="A127" s="67" t="s">
        <v>0</v>
      </c>
      <c r="B127" s="68">
        <f>SUM(B120:B126)</f>
        <v>371</v>
      </c>
      <c r="C127" s="54">
        <f t="shared" si="9"/>
        <v>1</v>
      </c>
      <c r="D127" s="68">
        <f>SUM(D120:D126)</f>
        <v>679</v>
      </c>
      <c r="E127" s="54">
        <f t="shared" si="10"/>
        <v>1</v>
      </c>
      <c r="F127" s="68">
        <f>SUM(F120:F126)</f>
        <v>365</v>
      </c>
      <c r="G127" s="54">
        <f t="shared" si="11"/>
        <v>1</v>
      </c>
      <c r="H127" s="68">
        <f>SUM(H120:H126)</f>
        <v>908</v>
      </c>
      <c r="I127" s="54">
        <f t="shared" si="12"/>
        <v>1</v>
      </c>
      <c r="J127" s="68">
        <f>SUM(J120:J126)</f>
        <v>1227</v>
      </c>
      <c r="K127" s="54">
        <f t="shared" si="13"/>
        <v>1</v>
      </c>
      <c r="L127" s="68">
        <f>SUM(L120:L126)</f>
        <v>1919</v>
      </c>
      <c r="M127" s="54">
        <f t="shared" si="14"/>
        <v>1</v>
      </c>
      <c r="N127" s="68">
        <f>SUM(N120:N126)</f>
        <v>2777</v>
      </c>
      <c r="O127" s="54">
        <f t="shared" si="15"/>
        <v>1</v>
      </c>
      <c r="P127" s="68">
        <f>SUM(P120:P126)</f>
        <v>2265</v>
      </c>
      <c r="Q127" s="54">
        <f t="shared" si="16"/>
        <v>1</v>
      </c>
      <c r="R127" s="69">
        <f>SUM(R120:R126)</f>
        <v>2281</v>
      </c>
      <c r="S127" s="55">
        <f t="shared" si="17"/>
        <v>1</v>
      </c>
    </row>
    <row r="130" spans="1:21" ht="15" thickBot="1">
      <c r="A130" s="30" t="s">
        <v>197</v>
      </c>
      <c r="B130" s="56"/>
      <c r="C130" s="56"/>
      <c r="D130" s="56"/>
      <c r="E130" s="56"/>
      <c r="F130" s="56"/>
      <c r="G130" s="56"/>
      <c r="H130" s="56"/>
      <c r="I130" s="56"/>
      <c r="J130" s="56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8"/>
    </row>
    <row r="131" spans="1:19" ht="28.5" customHeight="1" thickBot="1">
      <c r="A131" s="34"/>
      <c r="B131" s="35">
        <v>1993</v>
      </c>
      <c r="C131" s="36"/>
      <c r="D131" s="35">
        <v>1994</v>
      </c>
      <c r="E131" s="36"/>
      <c r="F131" s="35">
        <v>1995</v>
      </c>
      <c r="G131" s="36"/>
      <c r="H131" s="35">
        <v>1996</v>
      </c>
      <c r="I131" s="36"/>
      <c r="J131" s="35">
        <v>1997</v>
      </c>
      <c r="K131" s="36"/>
      <c r="L131" s="35">
        <v>1998</v>
      </c>
      <c r="M131" s="36"/>
      <c r="N131" s="35">
        <v>1999</v>
      </c>
      <c r="O131" s="36"/>
      <c r="P131" s="35">
        <v>2000</v>
      </c>
      <c r="Q131" s="36"/>
      <c r="R131" s="35">
        <v>2001</v>
      </c>
      <c r="S131" s="59"/>
    </row>
    <row r="132" spans="1:19" ht="15.75" customHeight="1" thickTop="1">
      <c r="A132" s="41" t="s">
        <v>198</v>
      </c>
      <c r="B132" s="42"/>
      <c r="C132" s="70">
        <f aca="true" t="shared" si="18" ref="C132:C152">B132/B$152</f>
        <v>0</v>
      </c>
      <c r="D132" s="42"/>
      <c r="E132" s="70">
        <f aca="true" t="shared" si="19" ref="E132:E152">D132/D$152</f>
        <v>0</v>
      </c>
      <c r="F132" s="42"/>
      <c r="G132" s="70">
        <f aca="true" t="shared" si="20" ref="G132:G152">F132/F$152</f>
        <v>0</v>
      </c>
      <c r="H132" s="42"/>
      <c r="I132" s="70">
        <f aca="true" t="shared" si="21" ref="I132:I152">H132/H$152</f>
        <v>0</v>
      </c>
      <c r="J132" s="42"/>
      <c r="K132" s="70">
        <f aca="true" t="shared" si="22" ref="K132:K152">J132/J$152</f>
        <v>0</v>
      </c>
      <c r="L132" s="42"/>
      <c r="M132" s="70">
        <f aca="true" t="shared" si="23" ref="M132:M152">L132/L$152</f>
        <v>0</v>
      </c>
      <c r="N132" s="42"/>
      <c r="O132" s="70">
        <f aca="true" t="shared" si="24" ref="O132:O152">N132/N$152</f>
        <v>0</v>
      </c>
      <c r="P132" s="42"/>
      <c r="Q132" s="70">
        <f aca="true" t="shared" si="25" ref="Q132:Q152">P132/P$152</f>
        <v>0</v>
      </c>
      <c r="R132" s="42">
        <v>145</v>
      </c>
      <c r="S132" s="70">
        <f aca="true" t="shared" si="26" ref="S132:S152">R132/R$152</f>
        <v>0.01653175236575077</v>
      </c>
    </row>
    <row r="133" spans="1:19" ht="15.75" customHeight="1">
      <c r="A133" s="44" t="s">
        <v>154</v>
      </c>
      <c r="B133" s="45">
        <v>548</v>
      </c>
      <c r="C133" s="71">
        <f t="shared" si="18"/>
        <v>0.20258780036968577</v>
      </c>
      <c r="D133" s="45">
        <v>350</v>
      </c>
      <c r="E133" s="71">
        <f t="shared" si="19"/>
        <v>0.12328284607256076</v>
      </c>
      <c r="F133" s="45">
        <v>180</v>
      </c>
      <c r="G133" s="71">
        <f t="shared" si="20"/>
        <v>0.056320400500625784</v>
      </c>
      <c r="H133" s="45">
        <v>171</v>
      </c>
      <c r="I133" s="71">
        <f t="shared" si="21"/>
        <v>0.025679531461180356</v>
      </c>
      <c r="J133" s="45">
        <v>197</v>
      </c>
      <c r="K133" s="71">
        <f t="shared" si="22"/>
        <v>0.03510960613081447</v>
      </c>
      <c r="L133" s="45">
        <v>367</v>
      </c>
      <c r="M133" s="71">
        <f t="shared" si="23"/>
        <v>0.03953037483843171</v>
      </c>
      <c r="N133" s="45">
        <v>234</v>
      </c>
      <c r="O133" s="71">
        <f t="shared" si="24"/>
        <v>0.03972835314091681</v>
      </c>
      <c r="P133" s="45">
        <v>598</v>
      </c>
      <c r="Q133" s="71">
        <f t="shared" si="25"/>
        <v>0.087683284457478</v>
      </c>
      <c r="R133" s="45">
        <v>674</v>
      </c>
      <c r="S133" s="71">
        <f t="shared" si="26"/>
        <v>0.07684414547942083</v>
      </c>
    </row>
    <row r="134" spans="1:19" ht="15.75" customHeight="1">
      <c r="A134" s="41" t="s">
        <v>193</v>
      </c>
      <c r="B134" s="47">
        <v>1577</v>
      </c>
      <c r="C134" s="70">
        <f t="shared" si="18"/>
        <v>0.5829944547134935</v>
      </c>
      <c r="D134" s="47">
        <v>1744</v>
      </c>
      <c r="E134" s="70">
        <f t="shared" si="19"/>
        <v>0.6143008101444171</v>
      </c>
      <c r="F134" s="47">
        <v>1883</v>
      </c>
      <c r="G134" s="70">
        <f t="shared" si="20"/>
        <v>0.5891739674593242</v>
      </c>
      <c r="H134" s="47"/>
      <c r="I134" s="70">
        <f t="shared" si="21"/>
        <v>0</v>
      </c>
      <c r="J134" s="47"/>
      <c r="K134" s="70">
        <f t="shared" si="22"/>
        <v>0</v>
      </c>
      <c r="L134" s="47"/>
      <c r="M134" s="70">
        <f t="shared" si="23"/>
        <v>0</v>
      </c>
      <c r="N134" s="47"/>
      <c r="O134" s="70">
        <f t="shared" si="24"/>
        <v>0</v>
      </c>
      <c r="P134" s="47"/>
      <c r="Q134" s="70">
        <f t="shared" si="25"/>
        <v>0</v>
      </c>
      <c r="R134" s="47"/>
      <c r="S134" s="70">
        <f t="shared" si="26"/>
        <v>0</v>
      </c>
    </row>
    <row r="135" spans="1:19" ht="15.75" customHeight="1">
      <c r="A135" s="44" t="s">
        <v>156</v>
      </c>
      <c r="B135" s="45">
        <v>366</v>
      </c>
      <c r="C135" s="71">
        <f t="shared" si="18"/>
        <v>0.13530499075785582</v>
      </c>
      <c r="D135" s="45">
        <v>496</v>
      </c>
      <c r="E135" s="71">
        <f t="shared" si="19"/>
        <v>0.17470940471997182</v>
      </c>
      <c r="F135" s="45">
        <v>365</v>
      </c>
      <c r="G135" s="71">
        <f t="shared" si="20"/>
        <v>0.1142052565707134</v>
      </c>
      <c r="H135" s="45">
        <v>145</v>
      </c>
      <c r="I135" s="71">
        <f t="shared" si="21"/>
        <v>0.021775041297492116</v>
      </c>
      <c r="J135" s="45">
        <v>220</v>
      </c>
      <c r="K135" s="71">
        <f t="shared" si="22"/>
        <v>0.03920869720192479</v>
      </c>
      <c r="L135" s="45">
        <v>352</v>
      </c>
      <c r="M135" s="71">
        <f t="shared" si="23"/>
        <v>0.037914691943127965</v>
      </c>
      <c r="N135" s="45">
        <v>475</v>
      </c>
      <c r="O135" s="71">
        <f t="shared" si="24"/>
        <v>0.08064516129032258</v>
      </c>
      <c r="P135" s="45">
        <v>1514</v>
      </c>
      <c r="Q135" s="71">
        <f t="shared" si="25"/>
        <v>0.2219941348973607</v>
      </c>
      <c r="R135" s="45">
        <v>2661</v>
      </c>
      <c r="S135" s="71">
        <f t="shared" si="26"/>
        <v>0.30338615893284687</v>
      </c>
    </row>
    <row r="136" spans="1:19" ht="15.75" customHeight="1">
      <c r="A136" s="41" t="s">
        <v>157</v>
      </c>
      <c r="B136" s="47"/>
      <c r="C136" s="70">
        <f t="shared" si="18"/>
        <v>0</v>
      </c>
      <c r="D136" s="47"/>
      <c r="E136" s="70">
        <f t="shared" si="19"/>
        <v>0</v>
      </c>
      <c r="F136" s="47"/>
      <c r="G136" s="70">
        <f t="shared" si="20"/>
        <v>0</v>
      </c>
      <c r="H136" s="47"/>
      <c r="I136" s="70">
        <f t="shared" si="21"/>
        <v>0</v>
      </c>
      <c r="J136" s="47">
        <v>98</v>
      </c>
      <c r="K136" s="70">
        <f t="shared" si="22"/>
        <v>0.017465692389948315</v>
      </c>
      <c r="L136" s="47">
        <v>12</v>
      </c>
      <c r="M136" s="70">
        <f t="shared" si="23"/>
        <v>0.0012925463162429987</v>
      </c>
      <c r="N136" s="47">
        <v>103</v>
      </c>
      <c r="O136" s="70">
        <f t="shared" si="24"/>
        <v>0.017487266553480475</v>
      </c>
      <c r="P136" s="47">
        <v>87</v>
      </c>
      <c r="Q136" s="70">
        <f t="shared" si="25"/>
        <v>0.012756598240469208</v>
      </c>
      <c r="R136" s="47">
        <v>468</v>
      </c>
      <c r="S136" s="70">
        <f t="shared" si="26"/>
        <v>0.05335765591152662</v>
      </c>
    </row>
    <row r="137" spans="1:19" ht="15.75" customHeight="1">
      <c r="A137" s="44" t="s">
        <v>194</v>
      </c>
      <c r="B137" s="45"/>
      <c r="C137" s="71">
        <f t="shared" si="18"/>
        <v>0</v>
      </c>
      <c r="D137" s="45"/>
      <c r="E137" s="71">
        <f t="shared" si="19"/>
        <v>0</v>
      </c>
      <c r="F137" s="45">
        <v>208</v>
      </c>
      <c r="G137" s="71">
        <f t="shared" si="20"/>
        <v>0.06508135168961202</v>
      </c>
      <c r="H137" s="45"/>
      <c r="I137" s="71">
        <f t="shared" si="21"/>
        <v>0</v>
      </c>
      <c r="J137" s="45"/>
      <c r="K137" s="71">
        <f t="shared" si="22"/>
        <v>0</v>
      </c>
      <c r="L137" s="45"/>
      <c r="M137" s="71">
        <f t="shared" si="23"/>
        <v>0</v>
      </c>
      <c r="N137" s="45"/>
      <c r="O137" s="71">
        <f t="shared" si="24"/>
        <v>0</v>
      </c>
      <c r="P137" s="45"/>
      <c r="Q137" s="71">
        <f t="shared" si="25"/>
        <v>0</v>
      </c>
      <c r="R137" s="45"/>
      <c r="S137" s="71">
        <f t="shared" si="26"/>
        <v>0</v>
      </c>
    </row>
    <row r="138" spans="1:19" ht="15.75" customHeight="1">
      <c r="A138" s="41" t="s">
        <v>158</v>
      </c>
      <c r="B138" s="47">
        <v>56</v>
      </c>
      <c r="C138" s="70">
        <f t="shared" si="18"/>
        <v>0.020702402957486137</v>
      </c>
      <c r="D138" s="47">
        <v>50</v>
      </c>
      <c r="E138" s="70">
        <f t="shared" si="19"/>
        <v>0.017611835153222965</v>
      </c>
      <c r="F138" s="47">
        <v>73</v>
      </c>
      <c r="G138" s="70">
        <f t="shared" si="20"/>
        <v>0.022841051314142678</v>
      </c>
      <c r="H138" s="47">
        <v>109</v>
      </c>
      <c r="I138" s="70">
        <f t="shared" si="21"/>
        <v>0.016368824147769936</v>
      </c>
      <c r="J138" s="47">
        <v>96</v>
      </c>
      <c r="K138" s="70">
        <f t="shared" si="22"/>
        <v>0.017109249688112636</v>
      </c>
      <c r="L138" s="47">
        <v>164</v>
      </c>
      <c r="M138" s="70">
        <f t="shared" si="23"/>
        <v>0.017664799655320983</v>
      </c>
      <c r="N138" s="47">
        <v>97</v>
      </c>
      <c r="O138" s="70">
        <f t="shared" si="24"/>
        <v>0.016468590831918505</v>
      </c>
      <c r="P138" s="47">
        <v>164</v>
      </c>
      <c r="Q138" s="70">
        <f t="shared" si="25"/>
        <v>0.02404692082111437</v>
      </c>
      <c r="R138" s="47">
        <v>127</v>
      </c>
      <c r="S138" s="70">
        <f t="shared" si="26"/>
        <v>0.014479534830692054</v>
      </c>
    </row>
    <row r="139" spans="1:19" ht="15.75" customHeight="1">
      <c r="A139" s="44" t="s">
        <v>166</v>
      </c>
      <c r="B139" s="45"/>
      <c r="C139" s="71">
        <f t="shared" si="18"/>
        <v>0</v>
      </c>
      <c r="D139" s="45"/>
      <c r="E139" s="71">
        <f t="shared" si="19"/>
        <v>0</v>
      </c>
      <c r="F139" s="45"/>
      <c r="G139" s="71">
        <f t="shared" si="20"/>
        <v>0</v>
      </c>
      <c r="H139" s="45">
        <v>14</v>
      </c>
      <c r="I139" s="71">
        <f t="shared" si="21"/>
        <v>0.0021024177804475144</v>
      </c>
      <c r="J139" s="45">
        <v>32</v>
      </c>
      <c r="K139" s="71">
        <f t="shared" si="22"/>
        <v>0.0057030832293708785</v>
      </c>
      <c r="L139" s="45">
        <v>23</v>
      </c>
      <c r="M139" s="71">
        <f t="shared" si="23"/>
        <v>0.0024773804394657476</v>
      </c>
      <c r="N139" s="45">
        <v>42</v>
      </c>
      <c r="O139" s="71">
        <f t="shared" si="24"/>
        <v>0.007130730050933786</v>
      </c>
      <c r="P139" s="45">
        <v>70</v>
      </c>
      <c r="Q139" s="71">
        <f t="shared" si="25"/>
        <v>0.010263929618768328</v>
      </c>
      <c r="R139" s="45"/>
      <c r="S139" s="71">
        <f t="shared" si="26"/>
        <v>0</v>
      </c>
    </row>
    <row r="140" spans="1:19" ht="15.75" customHeight="1">
      <c r="A140" s="41" t="s">
        <v>167</v>
      </c>
      <c r="B140" s="47"/>
      <c r="C140" s="70">
        <f t="shared" si="18"/>
        <v>0</v>
      </c>
      <c r="D140" s="47"/>
      <c r="E140" s="70">
        <f t="shared" si="19"/>
        <v>0</v>
      </c>
      <c r="F140" s="47">
        <v>170</v>
      </c>
      <c r="G140" s="70">
        <f t="shared" si="20"/>
        <v>0.05319148936170213</v>
      </c>
      <c r="H140" s="47"/>
      <c r="I140" s="70">
        <f t="shared" si="21"/>
        <v>0</v>
      </c>
      <c r="J140" s="47"/>
      <c r="K140" s="70">
        <f t="shared" si="22"/>
        <v>0</v>
      </c>
      <c r="L140" s="47"/>
      <c r="M140" s="70">
        <f t="shared" si="23"/>
        <v>0</v>
      </c>
      <c r="N140" s="47"/>
      <c r="O140" s="70">
        <f t="shared" si="24"/>
        <v>0</v>
      </c>
      <c r="P140" s="47"/>
      <c r="Q140" s="70">
        <f t="shared" si="25"/>
        <v>0</v>
      </c>
      <c r="R140" s="47">
        <v>75</v>
      </c>
      <c r="S140" s="70">
        <f t="shared" si="26"/>
        <v>0.008550906396077985</v>
      </c>
    </row>
    <row r="141" spans="1:19" ht="15.75" customHeight="1">
      <c r="A141" s="44" t="s">
        <v>168</v>
      </c>
      <c r="B141" s="45"/>
      <c r="C141" s="71">
        <f>B141/B$112</f>
        <v>0</v>
      </c>
      <c r="D141" s="45"/>
      <c r="E141" s="71">
        <f>D141/D$112</f>
        <v>0</v>
      </c>
      <c r="F141" s="45"/>
      <c r="G141" s="71">
        <f>F141/F$112</f>
        <v>0</v>
      </c>
      <c r="H141" s="45">
        <v>37</v>
      </c>
      <c r="I141" s="71">
        <f>H141/H$112</f>
        <v>0.0032720198089847895</v>
      </c>
      <c r="J141" s="45">
        <v>132</v>
      </c>
      <c r="K141" s="71">
        <f>J141/J$112</f>
        <v>0.007787151200519144</v>
      </c>
      <c r="L141" s="45">
        <v>113</v>
      </c>
      <c r="M141" s="71">
        <f>L141/L$112</f>
        <v>0.005224950293614463</v>
      </c>
      <c r="N141" s="45">
        <v>41</v>
      </c>
      <c r="O141" s="71">
        <f>N141/N$112</f>
        <v>0.002268577435954186</v>
      </c>
      <c r="P141" s="45">
        <v>67</v>
      </c>
      <c r="Q141" s="71">
        <f>P141/P$112</f>
        <v>0.004094853929837428</v>
      </c>
      <c r="R141" s="45">
        <v>0</v>
      </c>
      <c r="S141" s="71">
        <f>R141/R$112</f>
        <v>0</v>
      </c>
    </row>
    <row r="142" spans="1:19" ht="15.75" customHeight="1">
      <c r="A142" s="41" t="s">
        <v>171</v>
      </c>
      <c r="B142" s="47"/>
      <c r="C142" s="70">
        <f t="shared" si="18"/>
        <v>0</v>
      </c>
      <c r="D142" s="47"/>
      <c r="E142" s="70">
        <f t="shared" si="19"/>
        <v>0</v>
      </c>
      <c r="F142" s="47"/>
      <c r="G142" s="70">
        <f t="shared" si="20"/>
        <v>0</v>
      </c>
      <c r="H142" s="47">
        <v>467</v>
      </c>
      <c r="I142" s="70">
        <f t="shared" si="21"/>
        <v>0.07013065024778495</v>
      </c>
      <c r="J142" s="47">
        <v>439</v>
      </c>
      <c r="K142" s="70">
        <f t="shared" si="22"/>
        <v>0.07823917305293174</v>
      </c>
      <c r="L142" s="47">
        <v>992</v>
      </c>
      <c r="M142" s="70">
        <f t="shared" si="23"/>
        <v>0.1068504954760879</v>
      </c>
      <c r="N142" s="47">
        <v>128</v>
      </c>
      <c r="O142" s="70">
        <f t="shared" si="24"/>
        <v>0.02173174872665535</v>
      </c>
      <c r="P142" s="47">
        <v>173</v>
      </c>
      <c r="Q142" s="70">
        <f t="shared" si="25"/>
        <v>0.025366568914956013</v>
      </c>
      <c r="R142" s="47">
        <v>170</v>
      </c>
      <c r="S142" s="70">
        <f t="shared" si="26"/>
        <v>0.019382054497776764</v>
      </c>
    </row>
    <row r="143" spans="1:19" ht="15.75" customHeight="1">
      <c r="A143" s="44" t="s">
        <v>199</v>
      </c>
      <c r="B143" s="45"/>
      <c r="C143" s="71">
        <f t="shared" si="18"/>
        <v>0</v>
      </c>
      <c r="D143" s="45"/>
      <c r="E143" s="71">
        <f t="shared" si="19"/>
        <v>0</v>
      </c>
      <c r="F143" s="45"/>
      <c r="G143" s="71">
        <f t="shared" si="20"/>
        <v>0</v>
      </c>
      <c r="H143" s="45"/>
      <c r="I143" s="71">
        <f t="shared" si="21"/>
        <v>0</v>
      </c>
      <c r="J143" s="45"/>
      <c r="K143" s="71">
        <f t="shared" si="22"/>
        <v>0</v>
      </c>
      <c r="L143" s="45"/>
      <c r="M143" s="71">
        <f t="shared" si="23"/>
        <v>0</v>
      </c>
      <c r="N143" s="45"/>
      <c r="O143" s="71">
        <f t="shared" si="24"/>
        <v>0</v>
      </c>
      <c r="P143" s="45"/>
      <c r="Q143" s="71">
        <f t="shared" si="25"/>
        <v>0</v>
      </c>
      <c r="R143" s="45">
        <v>12</v>
      </c>
      <c r="S143" s="71">
        <f t="shared" si="26"/>
        <v>0.0013681450233724774</v>
      </c>
    </row>
    <row r="144" spans="1:19" ht="15.75" customHeight="1">
      <c r="A144" s="41" t="s">
        <v>174</v>
      </c>
      <c r="B144" s="47"/>
      <c r="C144" s="70">
        <f t="shared" si="18"/>
        <v>0</v>
      </c>
      <c r="D144" s="47"/>
      <c r="E144" s="70">
        <f t="shared" si="19"/>
        <v>0</v>
      </c>
      <c r="F144" s="47"/>
      <c r="G144" s="70">
        <f t="shared" si="20"/>
        <v>0</v>
      </c>
      <c r="H144" s="47">
        <v>2678</v>
      </c>
      <c r="I144" s="70">
        <f t="shared" si="21"/>
        <v>0.40216248685988887</v>
      </c>
      <c r="J144" s="47">
        <v>980</v>
      </c>
      <c r="K144" s="70">
        <f t="shared" si="22"/>
        <v>0.17465692389948315</v>
      </c>
      <c r="L144" s="47">
        <v>886</v>
      </c>
      <c r="M144" s="70">
        <f t="shared" si="23"/>
        <v>0.0954330030159414</v>
      </c>
      <c r="N144" s="47">
        <v>581</v>
      </c>
      <c r="O144" s="70">
        <f t="shared" si="24"/>
        <v>0.09864176570458404</v>
      </c>
      <c r="P144" s="47">
        <v>799</v>
      </c>
      <c r="Q144" s="70">
        <f t="shared" si="25"/>
        <v>0.11715542521994135</v>
      </c>
      <c r="R144" s="47">
        <v>959</v>
      </c>
      <c r="S144" s="70">
        <f t="shared" si="26"/>
        <v>0.10933758978451716</v>
      </c>
    </row>
    <row r="145" spans="1:19" ht="15.75" customHeight="1">
      <c r="A145" s="44" t="s">
        <v>200</v>
      </c>
      <c r="B145" s="45"/>
      <c r="C145" s="71">
        <f t="shared" si="18"/>
        <v>0</v>
      </c>
      <c r="D145" s="45"/>
      <c r="E145" s="71">
        <f t="shared" si="19"/>
        <v>0</v>
      </c>
      <c r="F145" s="45"/>
      <c r="G145" s="71">
        <f t="shared" si="20"/>
        <v>0</v>
      </c>
      <c r="H145" s="45">
        <v>901</v>
      </c>
      <c r="I145" s="71">
        <f t="shared" si="21"/>
        <v>0.1353056014416579</v>
      </c>
      <c r="J145" s="45">
        <v>765</v>
      </c>
      <c r="K145" s="71">
        <f t="shared" si="22"/>
        <v>0.13633933345214758</v>
      </c>
      <c r="L145" s="45">
        <v>1206</v>
      </c>
      <c r="M145" s="71">
        <f t="shared" si="23"/>
        <v>0.12990090478242136</v>
      </c>
      <c r="N145" s="45">
        <v>1161</v>
      </c>
      <c r="O145" s="71">
        <f t="shared" si="24"/>
        <v>0.19711375212224108</v>
      </c>
      <c r="P145" s="45">
        <v>1127</v>
      </c>
      <c r="Q145" s="71">
        <f t="shared" si="25"/>
        <v>0.1652492668621701</v>
      </c>
      <c r="R145" s="45">
        <v>833</v>
      </c>
      <c r="S145" s="71">
        <f t="shared" si="26"/>
        <v>0.09497206703910614</v>
      </c>
    </row>
    <row r="146" spans="1:19" ht="15.75" customHeight="1">
      <c r="A146" s="41" t="s">
        <v>201</v>
      </c>
      <c r="B146" s="47"/>
      <c r="C146" s="70">
        <f>B146/B$112</f>
        <v>0</v>
      </c>
      <c r="D146" s="47"/>
      <c r="E146" s="70">
        <f>D146/D$112</f>
        <v>0</v>
      </c>
      <c r="F146" s="47"/>
      <c r="G146" s="70">
        <f>F146/F$112</f>
        <v>0</v>
      </c>
      <c r="H146" s="47"/>
      <c r="I146" s="70">
        <f>H146/H$112</f>
        <v>0</v>
      </c>
      <c r="J146" s="47">
        <v>50</v>
      </c>
      <c r="K146" s="70">
        <f>J146/J$112</f>
        <v>0.00294967848504513</v>
      </c>
      <c r="L146" s="47">
        <v>401</v>
      </c>
      <c r="M146" s="70">
        <f>L146/L$112</f>
        <v>0.01854163776760531</v>
      </c>
      <c r="N146" s="47">
        <v>83</v>
      </c>
      <c r="O146" s="70">
        <f>N146/N$112</f>
        <v>0.004592486028882864</v>
      </c>
      <c r="P146" s="47">
        <v>462</v>
      </c>
      <c r="Q146" s="70">
        <f>P146/P$112</f>
        <v>0.028236156949028236</v>
      </c>
      <c r="R146" s="47">
        <v>399</v>
      </c>
      <c r="S146" s="70">
        <f>R146/R$112</f>
        <v>0.008048411497730711</v>
      </c>
    </row>
    <row r="147" spans="1:19" ht="15.75" customHeight="1">
      <c r="A147" s="44" t="s">
        <v>176</v>
      </c>
      <c r="B147" s="45"/>
      <c r="C147" s="71">
        <f t="shared" si="18"/>
        <v>0</v>
      </c>
      <c r="D147" s="45"/>
      <c r="E147" s="71">
        <f t="shared" si="19"/>
        <v>0</v>
      </c>
      <c r="F147" s="45"/>
      <c r="G147" s="71">
        <f t="shared" si="20"/>
        <v>0</v>
      </c>
      <c r="H147" s="45">
        <f>233+488</f>
        <v>721</v>
      </c>
      <c r="I147" s="71">
        <f t="shared" si="21"/>
        <v>0.10827451569304701</v>
      </c>
      <c r="J147" s="45">
        <f>429+644</f>
        <v>1073</v>
      </c>
      <c r="K147" s="71">
        <f t="shared" si="22"/>
        <v>0.19123150953484228</v>
      </c>
      <c r="L147" s="45">
        <f>852+1730</f>
        <v>2582</v>
      </c>
      <c r="M147" s="71">
        <f t="shared" si="23"/>
        <v>0.27811288237828524</v>
      </c>
      <c r="N147" s="45">
        <f>15+165</f>
        <v>180</v>
      </c>
      <c r="O147" s="71">
        <f t="shared" si="24"/>
        <v>0.030560271646859084</v>
      </c>
      <c r="P147" s="45">
        <f>884+309</f>
        <v>1193</v>
      </c>
      <c r="Q147" s="71">
        <f t="shared" si="25"/>
        <v>0.1749266862170088</v>
      </c>
      <c r="R147" s="45">
        <f>150+296</f>
        <v>446</v>
      </c>
      <c r="S147" s="71">
        <f t="shared" si="26"/>
        <v>0.05084939003534374</v>
      </c>
    </row>
    <row r="148" spans="1:19" ht="15.75" customHeight="1">
      <c r="A148" s="41" t="s">
        <v>177</v>
      </c>
      <c r="B148" s="47"/>
      <c r="C148" s="70">
        <f t="shared" si="18"/>
        <v>0</v>
      </c>
      <c r="D148" s="47"/>
      <c r="E148" s="70">
        <f t="shared" si="19"/>
        <v>0</v>
      </c>
      <c r="F148" s="47"/>
      <c r="G148" s="70">
        <f t="shared" si="20"/>
        <v>0</v>
      </c>
      <c r="H148" s="47">
        <v>325</v>
      </c>
      <c r="I148" s="70">
        <f t="shared" si="21"/>
        <v>0.04880612704610302</v>
      </c>
      <c r="J148" s="47">
        <v>170</v>
      </c>
      <c r="K148" s="70">
        <f t="shared" si="22"/>
        <v>0.030297629656032794</v>
      </c>
      <c r="L148" s="47">
        <v>89</v>
      </c>
      <c r="M148" s="70">
        <f t="shared" si="23"/>
        <v>0.00958638517880224</v>
      </c>
      <c r="N148" s="47"/>
      <c r="O148" s="70">
        <f t="shared" si="24"/>
        <v>0</v>
      </c>
      <c r="P148" s="47">
        <v>51</v>
      </c>
      <c r="Q148" s="70">
        <f t="shared" si="25"/>
        <v>0.007478005865102639</v>
      </c>
      <c r="R148" s="47">
        <v>33</v>
      </c>
      <c r="S148" s="70">
        <f t="shared" si="26"/>
        <v>0.003762398814274313</v>
      </c>
    </row>
    <row r="149" spans="1:19" ht="15.75" customHeight="1">
      <c r="A149" s="44" t="s">
        <v>178</v>
      </c>
      <c r="B149" s="45"/>
      <c r="C149" s="71">
        <f t="shared" si="18"/>
        <v>0</v>
      </c>
      <c r="D149" s="45"/>
      <c r="E149" s="71">
        <f t="shared" si="19"/>
        <v>0</v>
      </c>
      <c r="F149" s="45"/>
      <c r="G149" s="71">
        <f t="shared" si="20"/>
        <v>0</v>
      </c>
      <c r="H149" s="45">
        <v>54</v>
      </c>
      <c r="I149" s="71">
        <f t="shared" si="21"/>
        <v>0.00810932572458327</v>
      </c>
      <c r="J149" s="45">
        <v>60</v>
      </c>
      <c r="K149" s="71">
        <f t="shared" si="22"/>
        <v>0.010693281055070397</v>
      </c>
      <c r="L149" s="45">
        <v>50</v>
      </c>
      <c r="M149" s="71">
        <f t="shared" si="23"/>
        <v>0.005385609651012494</v>
      </c>
      <c r="N149" s="45">
        <v>55</v>
      </c>
      <c r="O149" s="71">
        <f t="shared" si="24"/>
        <v>0.00933786078098472</v>
      </c>
      <c r="P149" s="45">
        <v>55</v>
      </c>
      <c r="Q149" s="71">
        <f t="shared" si="25"/>
        <v>0.008064516129032258</v>
      </c>
      <c r="R149" s="45">
        <v>34</v>
      </c>
      <c r="S149" s="71">
        <f t="shared" si="26"/>
        <v>0.003876410899555353</v>
      </c>
    </row>
    <row r="150" spans="1:19" ht="15.75" customHeight="1">
      <c r="A150" s="41" t="s">
        <v>184</v>
      </c>
      <c r="B150" s="47"/>
      <c r="C150" s="72">
        <f t="shared" si="18"/>
        <v>0</v>
      </c>
      <c r="D150" s="47"/>
      <c r="E150" s="72">
        <f t="shared" si="19"/>
        <v>0</v>
      </c>
      <c r="F150" s="47"/>
      <c r="G150" s="72">
        <f t="shared" si="20"/>
        <v>0</v>
      </c>
      <c r="H150" s="47">
        <v>708</v>
      </c>
      <c r="I150" s="72">
        <f t="shared" si="21"/>
        <v>0.10632227061120288</v>
      </c>
      <c r="J150" s="47">
        <v>856</v>
      </c>
      <c r="K150" s="72">
        <f t="shared" si="22"/>
        <v>0.152557476385671</v>
      </c>
      <c r="L150" s="47">
        <v>1331</v>
      </c>
      <c r="M150" s="72">
        <f t="shared" si="23"/>
        <v>0.14336492890995262</v>
      </c>
      <c r="N150" s="47">
        <v>1626</v>
      </c>
      <c r="O150" s="72">
        <f t="shared" si="24"/>
        <v>0.27606112054329374</v>
      </c>
      <c r="P150" s="47">
        <v>98</v>
      </c>
      <c r="Q150" s="72">
        <f t="shared" si="25"/>
        <v>0.01436950146627566</v>
      </c>
      <c r="R150" s="47">
        <v>1292</v>
      </c>
      <c r="S150" s="70">
        <f t="shared" si="26"/>
        <v>0.14730361418310342</v>
      </c>
    </row>
    <row r="151" spans="1:19" ht="15.75" customHeight="1" thickBot="1">
      <c r="A151" s="48" t="s">
        <v>186</v>
      </c>
      <c r="B151" s="49">
        <v>158</v>
      </c>
      <c r="C151" s="73">
        <f t="shared" si="18"/>
        <v>0.05841035120147874</v>
      </c>
      <c r="D151" s="49">
        <v>199</v>
      </c>
      <c r="E151" s="73">
        <f t="shared" si="19"/>
        <v>0.0700951039098274</v>
      </c>
      <c r="F151" s="49">
        <v>317</v>
      </c>
      <c r="G151" s="73">
        <f t="shared" si="20"/>
        <v>0.09918648310387986</v>
      </c>
      <c r="H151" s="49">
        <v>329</v>
      </c>
      <c r="I151" s="73">
        <f t="shared" si="21"/>
        <v>0.04940681784051659</v>
      </c>
      <c r="J151" s="49">
        <v>443</v>
      </c>
      <c r="K151" s="73">
        <f t="shared" si="22"/>
        <v>0.0789520584566031</v>
      </c>
      <c r="L151" s="49">
        <v>716</v>
      </c>
      <c r="M151" s="73">
        <f t="shared" si="23"/>
        <v>0.07712193020249893</v>
      </c>
      <c r="N151" s="49">
        <v>1084</v>
      </c>
      <c r="O151" s="73">
        <f t="shared" si="24"/>
        <v>0.18404074702886247</v>
      </c>
      <c r="P151" s="49">
        <v>362</v>
      </c>
      <c r="Q151" s="73">
        <f t="shared" si="25"/>
        <v>0.0530791788856305</v>
      </c>
      <c r="R151" s="49">
        <v>443</v>
      </c>
      <c r="S151" s="74">
        <f t="shared" si="26"/>
        <v>0.05050735377950063</v>
      </c>
    </row>
    <row r="152" spans="1:19" ht="15.75" customHeight="1" thickBot="1" thickTop="1">
      <c r="A152" s="52" t="s">
        <v>0</v>
      </c>
      <c r="B152" s="53">
        <f>SUM(B132:B151)</f>
        <v>2705</v>
      </c>
      <c r="C152" s="75">
        <f t="shared" si="18"/>
        <v>1</v>
      </c>
      <c r="D152" s="53">
        <f>SUM(D132:D151)</f>
        <v>2839</v>
      </c>
      <c r="E152" s="75">
        <f t="shared" si="19"/>
        <v>1</v>
      </c>
      <c r="F152" s="53">
        <f>SUM(F132:F151)</f>
        <v>3196</v>
      </c>
      <c r="G152" s="75">
        <f t="shared" si="20"/>
        <v>1</v>
      </c>
      <c r="H152" s="53">
        <f>SUM(H132:H151)</f>
        <v>6659</v>
      </c>
      <c r="I152" s="75">
        <f t="shared" si="21"/>
        <v>1</v>
      </c>
      <c r="J152" s="53">
        <f>SUM(J132:J151)</f>
        <v>5611</v>
      </c>
      <c r="K152" s="75">
        <f t="shared" si="22"/>
        <v>1</v>
      </c>
      <c r="L152" s="53">
        <f>SUM(L132:L151)</f>
        <v>9284</v>
      </c>
      <c r="M152" s="75">
        <f t="shared" si="23"/>
        <v>1</v>
      </c>
      <c r="N152" s="53">
        <f>SUM(N132:N151)</f>
        <v>5890</v>
      </c>
      <c r="O152" s="75">
        <f t="shared" si="24"/>
        <v>1</v>
      </c>
      <c r="P152" s="53">
        <f>SUM(P132:P151)</f>
        <v>6820</v>
      </c>
      <c r="Q152" s="75">
        <f t="shared" si="25"/>
        <v>1</v>
      </c>
      <c r="R152" s="53">
        <f>SUM(R132:R151)</f>
        <v>8771</v>
      </c>
      <c r="S152" s="76">
        <f t="shared" si="26"/>
        <v>1</v>
      </c>
    </row>
    <row r="153" spans="1:19" ht="15.75" customHeight="1">
      <c r="A153" s="44"/>
      <c r="B153" s="40"/>
      <c r="C153" s="71"/>
      <c r="D153" s="40"/>
      <c r="E153" s="71"/>
      <c r="F153" s="40"/>
      <c r="G153" s="71"/>
      <c r="H153" s="40"/>
      <c r="I153" s="71"/>
      <c r="J153" s="40"/>
      <c r="K153" s="71"/>
      <c r="L153" s="40"/>
      <c r="M153" s="71"/>
      <c r="N153" s="40"/>
      <c r="O153" s="71"/>
      <c r="P153" s="40"/>
      <c r="Q153" s="71"/>
      <c r="R153" s="40"/>
      <c r="S153" s="71"/>
    </row>
    <row r="155" spans="1:21" ht="13.5" thickBot="1">
      <c r="A155" s="56" t="s">
        <v>202</v>
      </c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7"/>
      <c r="M155" s="57"/>
      <c r="N155" s="57"/>
      <c r="O155" s="57"/>
      <c r="P155" s="57"/>
      <c r="Q155" s="57"/>
      <c r="R155" s="57"/>
      <c r="S155" s="57"/>
      <c r="T155" s="57"/>
      <c r="U155" s="58"/>
    </row>
    <row r="156" spans="1:19" s="40" customFormat="1" ht="34.5" customHeight="1" thickBot="1">
      <c r="A156" s="48"/>
      <c r="B156" s="35">
        <v>1993</v>
      </c>
      <c r="C156" s="36"/>
      <c r="D156" s="35">
        <v>1994</v>
      </c>
      <c r="E156" s="36"/>
      <c r="F156" s="35">
        <v>1995</v>
      </c>
      <c r="G156" s="36"/>
      <c r="H156" s="35">
        <v>1996</v>
      </c>
      <c r="I156" s="36"/>
      <c r="J156" s="35">
        <v>1997</v>
      </c>
      <c r="K156" s="36"/>
      <c r="L156" s="35">
        <v>1998</v>
      </c>
      <c r="M156" s="36"/>
      <c r="N156" s="35">
        <v>1999</v>
      </c>
      <c r="O156" s="36"/>
      <c r="P156" s="35">
        <v>2000</v>
      </c>
      <c r="Q156" s="36"/>
      <c r="R156" s="35">
        <v>2001</v>
      </c>
      <c r="S156" s="59"/>
    </row>
    <row r="157" spans="1:19" s="40" customFormat="1" ht="12.75" customHeight="1" thickTop="1">
      <c r="A157" s="41" t="s">
        <v>203</v>
      </c>
      <c r="B157" s="60"/>
      <c r="C157" s="77">
        <f>B157/B$172</f>
        <v>0</v>
      </c>
      <c r="D157" s="60"/>
      <c r="E157" s="77">
        <f>D157/D$172</f>
        <v>0</v>
      </c>
      <c r="F157" s="60"/>
      <c r="G157" s="77">
        <f>F157/F$172</f>
        <v>0</v>
      </c>
      <c r="H157" s="60">
        <v>1604</v>
      </c>
      <c r="I157" s="77">
        <f>H157/H$172</f>
        <v>0.4357511545775604</v>
      </c>
      <c r="J157" s="60">
        <v>1300</v>
      </c>
      <c r="K157" s="77">
        <f>J157/J$172</f>
        <v>0.2992633517495396</v>
      </c>
      <c r="L157" s="60">
        <v>2173</v>
      </c>
      <c r="M157" s="77">
        <f>L157/L$172</f>
        <v>0.2511267768404022</v>
      </c>
      <c r="N157" s="60">
        <v>2161</v>
      </c>
      <c r="O157" s="77">
        <f>N157/N$172</f>
        <v>0.4820432745929065</v>
      </c>
      <c r="P157" s="60">
        <v>1035</v>
      </c>
      <c r="Q157" s="77">
        <f>P157/P$172</f>
        <v>0.2974137931034483</v>
      </c>
      <c r="R157" s="60">
        <v>1878</v>
      </c>
      <c r="S157" s="77">
        <f>R157/R$172</f>
        <v>0.5018706574024586</v>
      </c>
    </row>
    <row r="158" spans="1:19" s="40" customFormat="1" ht="12.75">
      <c r="A158" s="78" t="s">
        <v>204</v>
      </c>
      <c r="B158" s="60"/>
      <c r="C158" s="77"/>
      <c r="D158" s="60"/>
      <c r="E158" s="77"/>
      <c r="F158" s="60"/>
      <c r="G158" s="77"/>
      <c r="H158" s="60"/>
      <c r="I158" s="77"/>
      <c r="J158" s="60"/>
      <c r="K158" s="77"/>
      <c r="L158" s="60"/>
      <c r="M158" s="77"/>
      <c r="N158" s="60"/>
      <c r="O158" s="77"/>
      <c r="P158" s="60"/>
      <c r="Q158" s="77"/>
      <c r="R158" s="60"/>
      <c r="S158" s="77"/>
    </row>
    <row r="159" spans="1:19" s="40" customFormat="1" ht="12.75">
      <c r="A159" s="44" t="s">
        <v>205</v>
      </c>
      <c r="B159" s="61">
        <v>158</v>
      </c>
      <c r="C159" s="79">
        <f>B159/B$172</f>
        <v>1</v>
      </c>
      <c r="D159" s="61">
        <v>199</v>
      </c>
      <c r="E159" s="79">
        <f>D159/D$172</f>
        <v>1</v>
      </c>
      <c r="F159" s="61">
        <v>317</v>
      </c>
      <c r="G159" s="79">
        <f>F159/F$172</f>
        <v>0.45611510791366905</v>
      </c>
      <c r="H159" s="61">
        <v>329</v>
      </c>
      <c r="I159" s="79">
        <f>H159/H$172</f>
        <v>0.08937788644390111</v>
      </c>
      <c r="J159" s="61">
        <v>443</v>
      </c>
      <c r="K159" s="79">
        <f>J159/J$172</f>
        <v>0.10197974217311234</v>
      </c>
      <c r="L159" s="61">
        <v>716</v>
      </c>
      <c r="M159" s="79">
        <f>L159/L$172</f>
        <v>0.08274586848491852</v>
      </c>
      <c r="N159" s="61">
        <v>1084</v>
      </c>
      <c r="O159" s="79">
        <f>N159/N$172</f>
        <v>0.24180236448806602</v>
      </c>
      <c r="P159" s="61">
        <v>362</v>
      </c>
      <c r="Q159" s="79">
        <f>P159/P$172</f>
        <v>0.10402298850574712</v>
      </c>
      <c r="R159" s="61">
        <v>443</v>
      </c>
      <c r="S159" s="79">
        <f>R159/R$172</f>
        <v>0.11838588989845003</v>
      </c>
    </row>
    <row r="160" spans="1:19" s="40" customFormat="1" ht="12.75">
      <c r="A160" s="40" t="s">
        <v>206</v>
      </c>
      <c r="B160" s="61"/>
      <c r="C160" s="79"/>
      <c r="D160" s="61"/>
      <c r="E160" s="79"/>
      <c r="F160" s="61"/>
      <c r="G160" s="79"/>
      <c r="H160" s="61"/>
      <c r="I160" s="79"/>
      <c r="J160" s="61"/>
      <c r="K160" s="79"/>
      <c r="L160" s="61"/>
      <c r="M160" s="79"/>
      <c r="N160" s="61"/>
      <c r="O160" s="79"/>
      <c r="P160" s="61"/>
      <c r="Q160" s="79"/>
      <c r="R160" s="61"/>
      <c r="S160" s="79"/>
    </row>
    <row r="161" spans="1:19" s="40" customFormat="1" ht="12.75">
      <c r="A161" s="41" t="s">
        <v>207</v>
      </c>
      <c r="B161" s="60"/>
      <c r="C161" s="77">
        <f>B161/B$172</f>
        <v>0</v>
      </c>
      <c r="D161" s="60"/>
      <c r="E161" s="77">
        <f>D161/D$172</f>
        <v>0</v>
      </c>
      <c r="F161" s="60">
        <v>208</v>
      </c>
      <c r="G161" s="77">
        <f>F161/F$172</f>
        <v>0.2992805755395683</v>
      </c>
      <c r="H161" s="60">
        <v>488</v>
      </c>
      <c r="I161" s="77">
        <f>H161/H$172</f>
        <v>0.13257267046998097</v>
      </c>
      <c r="J161" s="60">
        <v>965</v>
      </c>
      <c r="K161" s="77">
        <f>J161/J$172</f>
        <v>0.22214548802946593</v>
      </c>
      <c r="L161" s="60">
        <v>2094</v>
      </c>
      <c r="M161" s="77">
        <f>L161/L$172</f>
        <v>0.24199699526175894</v>
      </c>
      <c r="N161" s="60">
        <v>791</v>
      </c>
      <c r="O161" s="77">
        <f>N161/N$172</f>
        <v>0.1764443453044836</v>
      </c>
      <c r="P161" s="60">
        <v>499</v>
      </c>
      <c r="Q161" s="77">
        <f>P161/P$172</f>
        <v>0.14339080459770115</v>
      </c>
      <c r="R161" s="60">
        <v>543</v>
      </c>
      <c r="S161" s="77">
        <f>R161/R$172</f>
        <v>0.14510956707642972</v>
      </c>
    </row>
    <row r="162" spans="1:19" s="40" customFormat="1" ht="12.75">
      <c r="A162" s="78" t="s">
        <v>208</v>
      </c>
      <c r="B162" s="60"/>
      <c r="C162" s="77"/>
      <c r="D162" s="60"/>
      <c r="E162" s="77"/>
      <c r="F162" s="60"/>
      <c r="G162" s="77"/>
      <c r="H162" s="60"/>
      <c r="I162" s="77"/>
      <c r="J162" s="60"/>
      <c r="K162" s="77"/>
      <c r="L162" s="60"/>
      <c r="M162" s="77"/>
      <c r="N162" s="60"/>
      <c r="O162" s="77"/>
      <c r="P162" s="60"/>
      <c r="Q162" s="77"/>
      <c r="R162" s="60"/>
      <c r="S162" s="77"/>
    </row>
    <row r="163" spans="1:19" s="40" customFormat="1" ht="12.75">
      <c r="A163" s="78" t="s">
        <v>194</v>
      </c>
      <c r="B163" s="60"/>
      <c r="C163" s="77"/>
      <c r="D163" s="60"/>
      <c r="E163" s="77"/>
      <c r="F163" s="60"/>
      <c r="G163" s="77"/>
      <c r="H163" s="60"/>
      <c r="I163" s="77"/>
      <c r="J163" s="60"/>
      <c r="K163" s="77"/>
      <c r="L163" s="60"/>
      <c r="M163" s="77"/>
      <c r="N163" s="60"/>
      <c r="O163" s="77"/>
      <c r="P163" s="60"/>
      <c r="Q163" s="77"/>
      <c r="R163" s="60"/>
      <c r="S163" s="77"/>
    </row>
    <row r="164" spans="1:19" s="40" customFormat="1" ht="12.75">
      <c r="A164" s="44" t="s">
        <v>209</v>
      </c>
      <c r="B164" s="61"/>
      <c r="C164" s="79">
        <f>B164/B$172</f>
        <v>0</v>
      </c>
      <c r="D164" s="61"/>
      <c r="E164" s="79">
        <f>D164/D$172</f>
        <v>0</v>
      </c>
      <c r="F164" s="61">
        <v>170</v>
      </c>
      <c r="G164" s="79">
        <f>F164/F$172</f>
        <v>0.2446043165467626</v>
      </c>
      <c r="H164" s="61">
        <f>68+4</f>
        <v>72</v>
      </c>
      <c r="I164" s="79">
        <f>H164/H$172</f>
        <v>0.019559902200488997</v>
      </c>
      <c r="J164" s="61">
        <f>92+32</f>
        <v>124</v>
      </c>
      <c r="K164" s="79">
        <f>J164/J$172</f>
        <v>0.0285451197053407</v>
      </c>
      <c r="L164" s="61">
        <f>73+23</f>
        <v>96</v>
      </c>
      <c r="M164" s="79">
        <f>L164/L$172</f>
        <v>0.01109441812088293</v>
      </c>
      <c r="N164" s="61">
        <f>97+42</f>
        <v>139</v>
      </c>
      <c r="O164" s="79">
        <f>N164/N$172</f>
        <v>0.031006022752621012</v>
      </c>
      <c r="P164" s="61">
        <f>125+93</f>
        <v>218</v>
      </c>
      <c r="Q164" s="79">
        <f>P164/P$172</f>
        <v>0.06264367816091954</v>
      </c>
      <c r="R164" s="61">
        <f>109+117</f>
        <v>226</v>
      </c>
      <c r="S164" s="79">
        <f>R164/R$172</f>
        <v>0.0603955104222341</v>
      </c>
    </row>
    <row r="165" spans="1:19" s="40" customFormat="1" ht="12.75">
      <c r="A165" s="40" t="s">
        <v>196</v>
      </c>
      <c r="B165" s="61"/>
      <c r="C165" s="79"/>
      <c r="D165" s="61"/>
      <c r="E165" s="79"/>
      <c r="F165" s="61"/>
      <c r="G165" s="79"/>
      <c r="H165" s="61"/>
      <c r="I165" s="79"/>
      <c r="J165" s="61"/>
      <c r="K165" s="79"/>
      <c r="L165" s="61"/>
      <c r="M165" s="79"/>
      <c r="N165" s="61"/>
      <c r="O165" s="79"/>
      <c r="P165" s="61"/>
      <c r="Q165" s="79"/>
      <c r="R165" s="61"/>
      <c r="S165" s="79"/>
    </row>
    <row r="166" spans="1:19" s="40" customFormat="1" ht="12.75">
      <c r="A166" s="40" t="s">
        <v>210</v>
      </c>
      <c r="B166" s="61"/>
      <c r="C166" s="79"/>
      <c r="D166" s="61"/>
      <c r="E166" s="79"/>
      <c r="F166" s="61"/>
      <c r="G166" s="79"/>
      <c r="H166" s="61"/>
      <c r="I166" s="79"/>
      <c r="J166" s="61"/>
      <c r="K166" s="79"/>
      <c r="L166" s="61"/>
      <c r="M166" s="79"/>
      <c r="N166" s="61"/>
      <c r="O166" s="79"/>
      <c r="P166" s="61"/>
      <c r="Q166" s="79"/>
      <c r="R166" s="61"/>
      <c r="S166" s="79"/>
    </row>
    <row r="167" spans="1:19" s="40" customFormat="1" ht="12.75">
      <c r="A167" s="40" t="s">
        <v>211</v>
      </c>
      <c r="B167" s="61"/>
      <c r="C167" s="79"/>
      <c r="D167" s="61"/>
      <c r="E167" s="79"/>
      <c r="F167" s="61"/>
      <c r="G167" s="79"/>
      <c r="H167" s="61"/>
      <c r="I167" s="79"/>
      <c r="J167" s="61"/>
      <c r="K167" s="79"/>
      <c r="L167" s="61"/>
      <c r="M167" s="79"/>
      <c r="N167" s="61"/>
      <c r="O167" s="79"/>
      <c r="P167" s="61"/>
      <c r="Q167" s="79"/>
      <c r="R167" s="61"/>
      <c r="S167" s="79"/>
    </row>
    <row r="168" spans="1:19" s="40" customFormat="1" ht="12.75">
      <c r="A168" s="41" t="s">
        <v>212</v>
      </c>
      <c r="B168" s="60"/>
      <c r="C168" s="77">
        <f>B168/B$172</f>
        <v>0</v>
      </c>
      <c r="D168" s="60"/>
      <c r="E168" s="77">
        <f>D168/D$172</f>
        <v>0</v>
      </c>
      <c r="F168" s="60"/>
      <c r="G168" s="77">
        <f>F168/F$172</f>
        <v>0</v>
      </c>
      <c r="H168" s="60">
        <v>467</v>
      </c>
      <c r="I168" s="77">
        <f>H168/H$172</f>
        <v>0.12686769899483835</v>
      </c>
      <c r="J168" s="60">
        <v>439</v>
      </c>
      <c r="K168" s="77">
        <f>J168/J$172</f>
        <v>0.10105893186003684</v>
      </c>
      <c r="L168" s="60">
        <v>992</v>
      </c>
      <c r="M168" s="77">
        <f>L168/L$172</f>
        <v>0.11464232058245695</v>
      </c>
      <c r="N168" s="60">
        <v>128</v>
      </c>
      <c r="O168" s="77">
        <f>N168/N$172</f>
        <v>0.028552308721838057</v>
      </c>
      <c r="P168" s="60">
        <v>173</v>
      </c>
      <c r="Q168" s="77">
        <f>P168/P$172</f>
        <v>0.04971264367816092</v>
      </c>
      <c r="R168" s="60">
        <v>206</v>
      </c>
      <c r="S168" s="77">
        <f>R168/R$172</f>
        <v>0.055050774986638164</v>
      </c>
    </row>
    <row r="169" spans="1:19" s="40" customFormat="1" ht="12.75">
      <c r="A169" s="78" t="s">
        <v>213</v>
      </c>
      <c r="B169" s="60"/>
      <c r="C169" s="77"/>
      <c r="D169" s="60"/>
      <c r="E169" s="77"/>
      <c r="F169" s="60"/>
      <c r="G169" s="77"/>
      <c r="H169" s="60"/>
      <c r="I169" s="77"/>
      <c r="J169" s="60"/>
      <c r="K169" s="77"/>
      <c r="L169" s="60"/>
      <c r="M169" s="77"/>
      <c r="N169" s="60"/>
      <c r="O169" s="77"/>
      <c r="P169" s="60"/>
      <c r="Q169" s="77"/>
      <c r="R169" s="60"/>
      <c r="S169" s="77"/>
    </row>
    <row r="170" spans="1:19" s="40" customFormat="1" ht="12.75">
      <c r="A170" s="44" t="s">
        <v>214</v>
      </c>
      <c r="B170" s="61"/>
      <c r="C170" s="79">
        <f>B170/B$172</f>
        <v>0</v>
      </c>
      <c r="D170" s="61"/>
      <c r="E170" s="79">
        <f>D170/D$172</f>
        <v>0</v>
      </c>
      <c r="F170" s="61"/>
      <c r="G170" s="79">
        <f>F170/F$172</f>
        <v>0</v>
      </c>
      <c r="H170" s="61">
        <v>721</v>
      </c>
      <c r="I170" s="79">
        <f>H170/H$172</f>
        <v>0.1958706873132301</v>
      </c>
      <c r="J170" s="61">
        <v>1073</v>
      </c>
      <c r="K170" s="79">
        <f>J170/J$172</f>
        <v>0.2470073664825046</v>
      </c>
      <c r="L170" s="61">
        <v>2582</v>
      </c>
      <c r="M170" s="79">
        <f>L170/L$172</f>
        <v>0.2983936207095805</v>
      </c>
      <c r="N170" s="61">
        <v>180</v>
      </c>
      <c r="O170" s="79">
        <f>N170/N$172</f>
        <v>0.04015168414008476</v>
      </c>
      <c r="P170" s="61">
        <v>1193</v>
      </c>
      <c r="Q170" s="79">
        <f>P170/P$172</f>
        <v>0.34281609195402296</v>
      </c>
      <c r="R170" s="61">
        <v>446</v>
      </c>
      <c r="S170" s="79">
        <f>R170/R$172</f>
        <v>0.11918760021378942</v>
      </c>
    </row>
    <row r="171" spans="1:19" s="40" customFormat="1" ht="13.5" thickBot="1">
      <c r="A171" s="34" t="s">
        <v>215</v>
      </c>
      <c r="B171" s="80"/>
      <c r="C171" s="81"/>
      <c r="D171" s="80"/>
      <c r="E171" s="81"/>
      <c r="F171" s="80"/>
      <c r="G171" s="81"/>
      <c r="H171" s="80"/>
      <c r="I171" s="81"/>
      <c r="J171" s="80"/>
      <c r="K171" s="81"/>
      <c r="L171" s="80"/>
      <c r="M171" s="81"/>
      <c r="N171" s="80"/>
      <c r="O171" s="81"/>
      <c r="P171" s="80"/>
      <c r="Q171" s="81"/>
      <c r="R171" s="80"/>
      <c r="S171" s="81"/>
    </row>
    <row r="172" spans="1:19" s="40" customFormat="1" ht="14.25" thickBot="1" thickTop="1">
      <c r="A172" s="67" t="s">
        <v>216</v>
      </c>
      <c r="B172" s="69">
        <f>SUM(B157:B171)</f>
        <v>158</v>
      </c>
      <c r="C172" s="82">
        <f>B172/B$172</f>
        <v>1</v>
      </c>
      <c r="D172" s="69">
        <f>SUM(D157:D171)</f>
        <v>199</v>
      </c>
      <c r="E172" s="82">
        <f>D172/D$172</f>
        <v>1</v>
      </c>
      <c r="F172" s="69">
        <f>SUM(F157:F171)</f>
        <v>695</v>
      </c>
      <c r="G172" s="82">
        <f>F172/F$172</f>
        <v>1</v>
      </c>
      <c r="H172" s="69">
        <f>SUM(H157:H171)</f>
        <v>3681</v>
      </c>
      <c r="I172" s="82">
        <f>H172/H$172</f>
        <v>1</v>
      </c>
      <c r="J172" s="69">
        <f>SUM(J157:J171)</f>
        <v>4344</v>
      </c>
      <c r="K172" s="82">
        <f>J172/J$172</f>
        <v>1</v>
      </c>
      <c r="L172" s="69">
        <f>SUM(L157:L171)</f>
        <v>8653</v>
      </c>
      <c r="M172" s="82">
        <f>L172/L$172</f>
        <v>1</v>
      </c>
      <c r="N172" s="69">
        <f>SUM(N157:N171)</f>
        <v>4483</v>
      </c>
      <c r="O172" s="82">
        <f>N172/N$172</f>
        <v>1</v>
      </c>
      <c r="P172" s="69">
        <f>SUM(P157:P171)</f>
        <v>3480</v>
      </c>
      <c r="Q172" s="82">
        <f>P172/P$172</f>
        <v>1</v>
      </c>
      <c r="R172" s="69">
        <f>SUM(R157:R171)</f>
        <v>3742</v>
      </c>
      <c r="S172" s="83">
        <f>R172/R$172</f>
        <v>1</v>
      </c>
    </row>
    <row r="173" spans="1:12" ht="12.75">
      <c r="A173" s="84"/>
      <c r="L173" s="85"/>
    </row>
    <row r="174" spans="1:12" ht="12.75">
      <c r="A174" s="84"/>
      <c r="L174" s="85"/>
    </row>
    <row r="175" spans="1:19" ht="14.25" customHeight="1" thickBot="1">
      <c r="A175" s="86" t="s">
        <v>217</v>
      </c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</row>
    <row r="176" spans="2:19" ht="12.75">
      <c r="B176" s="87">
        <v>1993</v>
      </c>
      <c r="C176" s="88"/>
      <c r="D176" s="87">
        <v>1994</v>
      </c>
      <c r="E176" s="88"/>
      <c r="F176" s="87">
        <v>1995</v>
      </c>
      <c r="G176" s="88"/>
      <c r="H176" s="87">
        <v>1996</v>
      </c>
      <c r="I176" s="88"/>
      <c r="J176" s="87">
        <v>1997</v>
      </c>
      <c r="K176" s="88"/>
      <c r="L176" s="87">
        <v>1998</v>
      </c>
      <c r="M176" s="88"/>
      <c r="N176" s="87">
        <v>1999</v>
      </c>
      <c r="O176" s="88"/>
      <c r="P176" s="87">
        <v>2000</v>
      </c>
      <c r="Q176" s="88"/>
      <c r="R176" s="87">
        <v>2001</v>
      </c>
      <c r="S176" s="88"/>
    </row>
    <row r="177" spans="1:19" ht="13.5" thickBot="1">
      <c r="A177" s="89"/>
      <c r="B177" s="90" t="s">
        <v>218</v>
      </c>
      <c r="C177" s="91" t="s">
        <v>2</v>
      </c>
      <c r="D177" s="90" t="s">
        <v>218</v>
      </c>
      <c r="E177" s="91" t="s">
        <v>2</v>
      </c>
      <c r="F177" s="90" t="s">
        <v>218</v>
      </c>
      <c r="G177" s="91" t="s">
        <v>2</v>
      </c>
      <c r="H177" s="90" t="s">
        <v>218</v>
      </c>
      <c r="I177" s="91" t="s">
        <v>2</v>
      </c>
      <c r="J177" s="90" t="s">
        <v>218</v>
      </c>
      <c r="K177" s="91" t="s">
        <v>2</v>
      </c>
      <c r="L177" s="90" t="s">
        <v>218</v>
      </c>
      <c r="M177" s="91" t="s">
        <v>2</v>
      </c>
      <c r="N177" s="90" t="s">
        <v>218</v>
      </c>
      <c r="O177" s="91" t="s">
        <v>2</v>
      </c>
      <c r="P177" s="90" t="s">
        <v>218</v>
      </c>
      <c r="Q177" s="91" t="s">
        <v>2</v>
      </c>
      <c r="R177" s="90" t="s">
        <v>218</v>
      </c>
      <c r="S177" s="91" t="s">
        <v>2</v>
      </c>
    </row>
    <row r="178" spans="1:19" ht="13.5" thickTop="1">
      <c r="A178" s="92" t="s">
        <v>219</v>
      </c>
      <c r="B178" s="93">
        <f aca="true" t="shared" si="27" ref="B178:R178">SUM(B179:B181)</f>
        <v>93</v>
      </c>
      <c r="C178" s="70">
        <f>B178/B$222</f>
        <v>0.046314741035856574</v>
      </c>
      <c r="D178" s="93">
        <f t="shared" si="27"/>
        <v>92</v>
      </c>
      <c r="E178" s="70">
        <f>D178/D$222</f>
        <v>0.04070796460176991</v>
      </c>
      <c r="F178" s="93">
        <f t="shared" si="27"/>
        <v>120</v>
      </c>
      <c r="G178" s="70">
        <f>F178/F$222</f>
        <v>0.04920049200492005</v>
      </c>
      <c r="H178" s="93">
        <f t="shared" si="27"/>
        <v>121</v>
      </c>
      <c r="I178" s="70">
        <f>H178/H$222</f>
        <v>0.03835182250396196</v>
      </c>
      <c r="J178" s="93">
        <f t="shared" si="27"/>
        <v>181</v>
      </c>
      <c r="K178" s="70">
        <f>J178/J$222</f>
        <v>0.05353445726116533</v>
      </c>
      <c r="L178" s="93">
        <f t="shared" si="27"/>
        <v>387</v>
      </c>
      <c r="M178" s="70">
        <f>L178/L$222</f>
        <v>0.07723009379365396</v>
      </c>
      <c r="N178" s="93">
        <f t="shared" si="27"/>
        <v>337</v>
      </c>
      <c r="O178" s="70">
        <f>N178/N$222</f>
        <v>0.08054493307839389</v>
      </c>
      <c r="P178" s="93">
        <f t="shared" si="27"/>
        <v>384</v>
      </c>
      <c r="Q178" s="70">
        <f>P178/P$222</f>
        <v>0.07888249794576828</v>
      </c>
      <c r="R178" s="93">
        <f t="shared" si="27"/>
        <v>336</v>
      </c>
      <c r="S178" s="70">
        <f>R178/R$222</f>
        <v>0.06363636363636363</v>
      </c>
    </row>
    <row r="179" spans="1:19" ht="12.75">
      <c r="A179" s="27" t="s">
        <v>220</v>
      </c>
      <c r="B179" s="94">
        <v>38</v>
      </c>
      <c r="C179" s="71">
        <f aca="true" t="shared" si="28" ref="C179:E181">B179/B$222</f>
        <v>0.018924302788844622</v>
      </c>
      <c r="D179" s="94">
        <v>35</v>
      </c>
      <c r="E179" s="71">
        <f t="shared" si="28"/>
        <v>0.015486725663716814</v>
      </c>
      <c r="F179" s="94">
        <v>57</v>
      </c>
      <c r="G179" s="71">
        <f>F179/F$222</f>
        <v>0.023370233702337023</v>
      </c>
      <c r="H179" s="94">
        <v>56</v>
      </c>
      <c r="I179" s="71">
        <f>H179/H$222</f>
        <v>0.01774960380348653</v>
      </c>
      <c r="J179" s="94">
        <v>75</v>
      </c>
      <c r="K179" s="71">
        <f>J179/J$222</f>
        <v>0.022182786157941437</v>
      </c>
      <c r="L179" s="94">
        <v>293</v>
      </c>
      <c r="M179" s="71">
        <f>L179/L$222</f>
        <v>0.05847136300139693</v>
      </c>
      <c r="N179" s="94">
        <v>337</v>
      </c>
      <c r="O179" s="71">
        <f>N179/N$222</f>
        <v>0.08054493307839389</v>
      </c>
      <c r="P179" s="94">
        <v>374</v>
      </c>
      <c r="Q179" s="71">
        <f>P179/P$222</f>
        <v>0.07682826622843057</v>
      </c>
      <c r="R179" s="94">
        <v>309</v>
      </c>
      <c r="S179" s="71">
        <f>R179/R$222</f>
        <v>0.058522727272727275</v>
      </c>
    </row>
    <row r="180" spans="1:19" ht="12.75">
      <c r="A180" s="27" t="s">
        <v>221</v>
      </c>
      <c r="B180" s="94">
        <v>49</v>
      </c>
      <c r="C180" s="71">
        <f t="shared" si="28"/>
        <v>0.02440239043824701</v>
      </c>
      <c r="D180" s="94">
        <v>37</v>
      </c>
      <c r="E180" s="71">
        <f t="shared" si="28"/>
        <v>0.016371681415929203</v>
      </c>
      <c r="F180" s="94">
        <v>50</v>
      </c>
      <c r="G180" s="71">
        <f>F180/F$222</f>
        <v>0.02050020500205002</v>
      </c>
      <c r="H180" s="94">
        <v>65</v>
      </c>
      <c r="I180" s="71">
        <f>H180/H$222</f>
        <v>0.020602218700475437</v>
      </c>
      <c r="J180" s="94">
        <v>106</v>
      </c>
      <c r="K180" s="71">
        <f>J180/J$222</f>
        <v>0.0313516711032239</v>
      </c>
      <c r="L180" s="94">
        <v>94</v>
      </c>
      <c r="M180" s="71">
        <f>L180/L$222</f>
        <v>0.018758730792257036</v>
      </c>
      <c r="N180" s="94">
        <v>0</v>
      </c>
      <c r="O180" s="71">
        <f>N180/N$222</f>
        <v>0</v>
      </c>
      <c r="P180" s="94">
        <v>10</v>
      </c>
      <c r="Q180" s="71">
        <f>P180/P$222</f>
        <v>0.002054231717337716</v>
      </c>
      <c r="R180" s="94">
        <v>6</v>
      </c>
      <c r="S180" s="71">
        <f>R180/R$222</f>
        <v>0.0011363636363636363</v>
      </c>
    </row>
    <row r="181" spans="1:19" ht="12.75">
      <c r="A181" s="95" t="s">
        <v>32</v>
      </c>
      <c r="B181" s="96">
        <v>6</v>
      </c>
      <c r="C181" s="97">
        <f t="shared" si="28"/>
        <v>0.00298804780876494</v>
      </c>
      <c r="D181" s="96">
        <v>20</v>
      </c>
      <c r="E181" s="97">
        <f t="shared" si="28"/>
        <v>0.008849557522123894</v>
      </c>
      <c r="F181" s="96">
        <v>13</v>
      </c>
      <c r="G181" s="97">
        <f>F181/F$222</f>
        <v>0.005330053300533005</v>
      </c>
      <c r="H181" s="96">
        <v>0</v>
      </c>
      <c r="I181" s="97">
        <f>H181/H$222</f>
        <v>0</v>
      </c>
      <c r="J181" s="96">
        <v>0</v>
      </c>
      <c r="K181" s="97">
        <f>J181/J$222</f>
        <v>0</v>
      </c>
      <c r="L181" s="96">
        <v>0</v>
      </c>
      <c r="M181" s="97">
        <f>L181/L$222</f>
        <v>0</v>
      </c>
      <c r="N181" s="96">
        <v>0</v>
      </c>
      <c r="O181" s="97">
        <f>N181/N$222</f>
        <v>0</v>
      </c>
      <c r="P181" s="96">
        <v>0</v>
      </c>
      <c r="Q181" s="97">
        <f>P181/P$222</f>
        <v>0</v>
      </c>
      <c r="R181" s="96">
        <v>21</v>
      </c>
      <c r="S181" s="97">
        <f>R181/R$222</f>
        <v>0.003977272727272727</v>
      </c>
    </row>
    <row r="182" spans="2:19" ht="8.25" customHeight="1">
      <c r="B182" s="94"/>
      <c r="C182" s="71"/>
      <c r="D182" s="94"/>
      <c r="E182" s="71"/>
      <c r="F182" s="94"/>
      <c r="G182" s="71"/>
      <c r="H182" s="94"/>
      <c r="I182" s="71"/>
      <c r="J182" s="94"/>
      <c r="K182" s="71"/>
      <c r="L182" s="94"/>
      <c r="M182" s="71"/>
      <c r="N182" s="94"/>
      <c r="O182" s="71"/>
      <c r="P182" s="94"/>
      <c r="Q182" s="71"/>
      <c r="R182" s="94"/>
      <c r="S182" s="71"/>
    </row>
    <row r="183" spans="1:19" ht="12.75">
      <c r="A183" s="92" t="s">
        <v>222</v>
      </c>
      <c r="B183" s="93">
        <f aca="true" t="shared" si="29" ref="B183:R183">SUM(B184:B187)</f>
        <v>196</v>
      </c>
      <c r="C183" s="70">
        <f aca="true" t="shared" si="30" ref="C183:E187">B183/B$222</f>
        <v>0.09760956175298804</v>
      </c>
      <c r="D183" s="93">
        <f t="shared" si="29"/>
        <v>303</v>
      </c>
      <c r="E183" s="70">
        <f t="shared" si="30"/>
        <v>0.134070796460177</v>
      </c>
      <c r="F183" s="93">
        <f t="shared" si="29"/>
        <v>610</v>
      </c>
      <c r="G183" s="70">
        <f>F183/F$222</f>
        <v>0.25010250102501025</v>
      </c>
      <c r="H183" s="93">
        <f t="shared" si="29"/>
        <v>1402</v>
      </c>
      <c r="I183" s="70">
        <f>H183/H$222</f>
        <v>0.4443740095087163</v>
      </c>
      <c r="J183" s="93">
        <f t="shared" si="29"/>
        <v>1648</v>
      </c>
      <c r="K183" s="70">
        <f>J183/J$222</f>
        <v>0.48742975451049986</v>
      </c>
      <c r="L183" s="93">
        <f t="shared" si="29"/>
        <v>3211</v>
      </c>
      <c r="M183" s="70">
        <f>L183/L$222</f>
        <v>0.6407902614248653</v>
      </c>
      <c r="N183" s="93">
        <f t="shared" si="29"/>
        <v>1831</v>
      </c>
      <c r="O183" s="70">
        <f>N183/N$222</f>
        <v>0.43761950286806883</v>
      </c>
      <c r="P183" s="93">
        <f t="shared" si="29"/>
        <v>1733</v>
      </c>
      <c r="Q183" s="70">
        <f>P183/P$222</f>
        <v>0.35599835661462614</v>
      </c>
      <c r="R183" s="93">
        <f t="shared" si="29"/>
        <v>1633</v>
      </c>
      <c r="S183" s="70">
        <f>R183/R$222</f>
        <v>0.309280303030303</v>
      </c>
    </row>
    <row r="184" spans="1:19" ht="12.75">
      <c r="A184" s="27" t="s">
        <v>223</v>
      </c>
      <c r="B184" s="94">
        <v>133</v>
      </c>
      <c r="C184" s="71">
        <f t="shared" si="30"/>
        <v>0.06623505976095617</v>
      </c>
      <c r="D184" s="94">
        <v>226</v>
      </c>
      <c r="E184" s="71">
        <f t="shared" si="30"/>
        <v>0.1</v>
      </c>
      <c r="F184" s="94">
        <v>447</v>
      </c>
      <c r="G184" s="71">
        <f>F184/F$222</f>
        <v>0.18327183271832717</v>
      </c>
      <c r="H184" s="94">
        <v>1013</v>
      </c>
      <c r="I184" s="71">
        <f>H184/H$222</f>
        <v>0.3210776545166403</v>
      </c>
      <c r="J184" s="94">
        <v>1018</v>
      </c>
      <c r="K184" s="71">
        <f>J184/J$222</f>
        <v>0.30109435078379176</v>
      </c>
      <c r="L184" s="94">
        <v>1662</v>
      </c>
      <c r="M184" s="71">
        <f>L184/L$222</f>
        <v>0.3316703252843744</v>
      </c>
      <c r="N184" s="94">
        <v>964</v>
      </c>
      <c r="O184" s="71">
        <f>N184/N$222</f>
        <v>0.2304015296367113</v>
      </c>
      <c r="P184" s="94">
        <v>1034</v>
      </c>
      <c r="Q184" s="71">
        <f>P184/P$222</f>
        <v>0.2124075595727198</v>
      </c>
      <c r="R184" s="94">
        <v>1000</v>
      </c>
      <c r="S184" s="71">
        <f>R184/R$222</f>
        <v>0.1893939393939394</v>
      </c>
    </row>
    <row r="185" spans="1:19" ht="12.75">
      <c r="A185" s="27" t="s">
        <v>224</v>
      </c>
      <c r="B185" s="94">
        <v>61</v>
      </c>
      <c r="C185" s="71">
        <f t="shared" si="30"/>
        <v>0.030378486055776893</v>
      </c>
      <c r="D185" s="94">
        <v>65</v>
      </c>
      <c r="E185" s="71">
        <f t="shared" si="30"/>
        <v>0.028761061946902654</v>
      </c>
      <c r="F185" s="94">
        <v>141</v>
      </c>
      <c r="G185" s="71">
        <f>F185/F$222</f>
        <v>0.05781057810578106</v>
      </c>
      <c r="H185" s="94">
        <v>372</v>
      </c>
      <c r="I185" s="71">
        <f>H185/H$222</f>
        <v>0.1179080824088748</v>
      </c>
      <c r="J185" s="94">
        <v>598</v>
      </c>
      <c r="K185" s="71">
        <f>J185/J$222</f>
        <v>0.17687074829931973</v>
      </c>
      <c r="L185" s="94">
        <v>1265</v>
      </c>
      <c r="M185" s="71">
        <f>L185/L$222</f>
        <v>0.25244462183196964</v>
      </c>
      <c r="N185" s="94">
        <v>670</v>
      </c>
      <c r="O185" s="71">
        <f>N185/N$222</f>
        <v>0.1601338432122371</v>
      </c>
      <c r="P185" s="94">
        <v>537</v>
      </c>
      <c r="Q185" s="71">
        <f>P185/P$222</f>
        <v>0.11031224322103533</v>
      </c>
      <c r="R185" s="94">
        <v>538</v>
      </c>
      <c r="S185" s="71">
        <f>R185/R$222</f>
        <v>0.1018939393939394</v>
      </c>
    </row>
    <row r="186" spans="1:19" ht="12.75">
      <c r="A186" s="27" t="s">
        <v>225</v>
      </c>
      <c r="B186" s="94">
        <v>0</v>
      </c>
      <c r="C186" s="71">
        <f t="shared" si="30"/>
        <v>0</v>
      </c>
      <c r="D186" s="94">
        <v>0</v>
      </c>
      <c r="E186" s="71">
        <f t="shared" si="30"/>
        <v>0</v>
      </c>
      <c r="F186" s="94">
        <v>0</v>
      </c>
      <c r="G186" s="71">
        <f>F186/F$222</f>
        <v>0</v>
      </c>
      <c r="H186" s="94">
        <v>17</v>
      </c>
      <c r="I186" s="71">
        <f>H186/H$222</f>
        <v>0.005388272583201268</v>
      </c>
      <c r="J186" s="94">
        <v>32</v>
      </c>
      <c r="K186" s="71">
        <f>J186/J$222</f>
        <v>0.009464655427388346</v>
      </c>
      <c r="L186" s="94">
        <v>284</v>
      </c>
      <c r="M186" s="71">
        <f>L186/L$222</f>
        <v>0.056675314308521255</v>
      </c>
      <c r="N186" s="94">
        <v>197</v>
      </c>
      <c r="O186" s="71">
        <f>N186/N$222</f>
        <v>0.04708413001912046</v>
      </c>
      <c r="P186" s="94">
        <v>162</v>
      </c>
      <c r="Q186" s="71">
        <f>P186/P$222</f>
        <v>0.03327855382087099</v>
      </c>
      <c r="R186" s="94">
        <v>95</v>
      </c>
      <c r="S186" s="71">
        <f>R186/R$222</f>
        <v>0.017992424242424244</v>
      </c>
    </row>
    <row r="187" spans="1:19" ht="12.75">
      <c r="A187" s="95" t="s">
        <v>32</v>
      </c>
      <c r="B187" s="96">
        <v>2</v>
      </c>
      <c r="C187" s="97">
        <f t="shared" si="30"/>
        <v>0.00099601593625498</v>
      </c>
      <c r="D187" s="96">
        <v>12</v>
      </c>
      <c r="E187" s="97">
        <f t="shared" si="30"/>
        <v>0.005309734513274336</v>
      </c>
      <c r="F187" s="96">
        <v>22</v>
      </c>
      <c r="G187" s="97">
        <f>F187/F$222</f>
        <v>0.009020090200902008</v>
      </c>
      <c r="H187" s="96">
        <v>0</v>
      </c>
      <c r="I187" s="97">
        <f>H187/H$222</f>
        <v>0</v>
      </c>
      <c r="J187" s="96">
        <v>0</v>
      </c>
      <c r="K187" s="97">
        <f>J187/J$222</f>
        <v>0</v>
      </c>
      <c r="L187" s="96">
        <v>0</v>
      </c>
      <c r="M187" s="97">
        <f>L187/L$222</f>
        <v>0</v>
      </c>
      <c r="N187" s="96">
        <v>0</v>
      </c>
      <c r="O187" s="97">
        <f>N187/N$222</f>
        <v>0</v>
      </c>
      <c r="P187" s="96">
        <v>0</v>
      </c>
      <c r="Q187" s="97">
        <f>P187/P$222</f>
        <v>0</v>
      </c>
      <c r="R187" s="96">
        <v>0</v>
      </c>
      <c r="S187" s="97">
        <f>R187/R$222</f>
        <v>0</v>
      </c>
    </row>
    <row r="188" spans="2:19" ht="8.25" customHeight="1">
      <c r="B188" s="94"/>
      <c r="C188" s="71"/>
      <c r="D188" s="94"/>
      <c r="E188" s="71"/>
      <c r="F188" s="94"/>
      <c r="G188" s="71"/>
      <c r="H188" s="94"/>
      <c r="I188" s="71"/>
      <c r="J188" s="94"/>
      <c r="K188" s="71"/>
      <c r="L188" s="94"/>
      <c r="M188" s="71"/>
      <c r="N188" s="94"/>
      <c r="O188" s="71"/>
      <c r="P188" s="94"/>
      <c r="Q188" s="71"/>
      <c r="R188" s="94"/>
      <c r="S188" s="71"/>
    </row>
    <row r="189" spans="1:19" ht="12.75">
      <c r="A189" s="92" t="s">
        <v>226</v>
      </c>
      <c r="B189" s="93">
        <f>SUM(B190:B193)</f>
        <v>181</v>
      </c>
      <c r="C189" s="70">
        <f aca="true" t="shared" si="31" ref="C189:E193">B189/B$222</f>
        <v>0.0901394422310757</v>
      </c>
      <c r="D189" s="93">
        <f aca="true" t="shared" si="32" ref="D189:R189">SUM(D190:D193)</f>
        <v>194</v>
      </c>
      <c r="E189" s="70">
        <f t="shared" si="31"/>
        <v>0.08584070796460178</v>
      </c>
      <c r="F189" s="93">
        <f t="shared" si="32"/>
        <v>250</v>
      </c>
      <c r="G189" s="70">
        <f>F189/F$222</f>
        <v>0.1025010250102501</v>
      </c>
      <c r="H189" s="93">
        <f t="shared" si="32"/>
        <v>206</v>
      </c>
      <c r="I189" s="70">
        <f>H189/H$222</f>
        <v>0.0652931854199683</v>
      </c>
      <c r="J189" s="93">
        <f t="shared" si="32"/>
        <v>257</v>
      </c>
      <c r="K189" s="70">
        <f>J189/J$222</f>
        <v>0.07601301390121266</v>
      </c>
      <c r="L189" s="93">
        <f t="shared" si="32"/>
        <v>320</v>
      </c>
      <c r="M189" s="70">
        <f>L189/L$222</f>
        <v>0.06385950908002394</v>
      </c>
      <c r="N189" s="93">
        <f t="shared" si="32"/>
        <v>576</v>
      </c>
      <c r="O189" s="70">
        <f>N189/N$222</f>
        <v>0.13766730401529637</v>
      </c>
      <c r="P189" s="93">
        <f t="shared" si="32"/>
        <v>710</v>
      </c>
      <c r="Q189" s="70">
        <f>P189/P$222</f>
        <v>0.14585045193097781</v>
      </c>
      <c r="R189" s="93">
        <f t="shared" si="32"/>
        <v>1128</v>
      </c>
      <c r="S189" s="70">
        <f>R189/R$222</f>
        <v>0.21363636363636362</v>
      </c>
    </row>
    <row r="190" spans="1:19" ht="12.75">
      <c r="A190" s="27" t="s">
        <v>29</v>
      </c>
      <c r="B190" s="94">
        <v>25</v>
      </c>
      <c r="C190" s="71">
        <f t="shared" si="31"/>
        <v>0.01245019920318725</v>
      </c>
      <c r="D190" s="94">
        <v>15</v>
      </c>
      <c r="E190" s="71">
        <f t="shared" si="31"/>
        <v>0.00663716814159292</v>
      </c>
      <c r="F190" s="94">
        <v>17</v>
      </c>
      <c r="G190" s="71">
        <f>F190/F$222</f>
        <v>0.006970069700697007</v>
      </c>
      <c r="H190" s="94">
        <v>24</v>
      </c>
      <c r="I190" s="71">
        <f>H190/H$222</f>
        <v>0.007606973058637084</v>
      </c>
      <c r="J190" s="94">
        <v>27</v>
      </c>
      <c r="K190" s="71">
        <f>J190/J$222</f>
        <v>0.007985803016858917</v>
      </c>
      <c r="L190" s="94">
        <v>15</v>
      </c>
      <c r="M190" s="71">
        <f>L190/L$222</f>
        <v>0.0029934144881261227</v>
      </c>
      <c r="N190" s="94">
        <v>66</v>
      </c>
      <c r="O190" s="71">
        <f>N190/N$222</f>
        <v>0.01577437858508604</v>
      </c>
      <c r="P190" s="94">
        <v>27</v>
      </c>
      <c r="Q190" s="71">
        <f>P190/P$222</f>
        <v>0.005546425636811832</v>
      </c>
      <c r="R190" s="94">
        <v>37</v>
      </c>
      <c r="S190" s="71">
        <f>R190/R$222</f>
        <v>0.007007575757575758</v>
      </c>
    </row>
    <row r="191" spans="1:19" ht="12.75">
      <c r="A191" s="27" t="s">
        <v>227</v>
      </c>
      <c r="B191" s="94">
        <v>0</v>
      </c>
      <c r="C191" s="71">
        <f t="shared" si="31"/>
        <v>0</v>
      </c>
      <c r="D191" s="94">
        <v>1</v>
      </c>
      <c r="E191" s="71">
        <f t="shared" si="31"/>
        <v>0.0004424778761061947</v>
      </c>
      <c r="F191" s="94">
        <v>5</v>
      </c>
      <c r="G191" s="71">
        <f>F191/F$222</f>
        <v>0.002050020500205002</v>
      </c>
      <c r="H191" s="94">
        <v>5</v>
      </c>
      <c r="I191" s="71">
        <f>H191/H$222</f>
        <v>0.001584786053882726</v>
      </c>
      <c r="J191" s="94">
        <v>2</v>
      </c>
      <c r="K191" s="71">
        <f>J191/J$222</f>
        <v>0.0005915409642117716</v>
      </c>
      <c r="L191" s="94">
        <v>6</v>
      </c>
      <c r="M191" s="71">
        <f>L191/L$222</f>
        <v>0.001197365795250449</v>
      </c>
      <c r="N191" s="94">
        <v>0</v>
      </c>
      <c r="O191" s="71">
        <f>N191/N$222</f>
        <v>0</v>
      </c>
      <c r="P191" s="94">
        <v>5</v>
      </c>
      <c r="Q191" s="71">
        <f>P191/P$222</f>
        <v>0.001027115858668858</v>
      </c>
      <c r="R191" s="94">
        <v>0</v>
      </c>
      <c r="S191" s="71">
        <f>R191/R$222</f>
        <v>0</v>
      </c>
    </row>
    <row r="192" spans="1:19" ht="12.75">
      <c r="A192" s="27" t="s">
        <v>228</v>
      </c>
      <c r="B192" s="94">
        <v>132</v>
      </c>
      <c r="C192" s="71">
        <f t="shared" si="31"/>
        <v>0.06573705179282868</v>
      </c>
      <c r="D192" s="94">
        <v>146</v>
      </c>
      <c r="E192" s="71">
        <f t="shared" si="31"/>
        <v>0.06460176991150443</v>
      </c>
      <c r="F192" s="94">
        <v>189</v>
      </c>
      <c r="G192" s="71">
        <f>F192/F$222</f>
        <v>0.07749077490774908</v>
      </c>
      <c r="H192" s="94">
        <v>177</v>
      </c>
      <c r="I192" s="71">
        <f>H192/H$222</f>
        <v>0.05610142630744849</v>
      </c>
      <c r="J192" s="94">
        <v>228</v>
      </c>
      <c r="K192" s="71">
        <f>J192/J$222</f>
        <v>0.06743566992014197</v>
      </c>
      <c r="L192" s="94">
        <v>299</v>
      </c>
      <c r="M192" s="71">
        <f>L192/L$222</f>
        <v>0.05966872879664738</v>
      </c>
      <c r="N192" s="94">
        <v>510</v>
      </c>
      <c r="O192" s="71">
        <f>N192/N$222</f>
        <v>0.12189292543021032</v>
      </c>
      <c r="P192" s="94">
        <v>678</v>
      </c>
      <c r="Q192" s="71">
        <f>P192/P$222</f>
        <v>0.13927691043549711</v>
      </c>
      <c r="R192" s="94">
        <v>916</v>
      </c>
      <c r="S192" s="71">
        <f>R192/R$222</f>
        <v>0.1734848484848485</v>
      </c>
    </row>
    <row r="193" spans="1:19" ht="12.75">
      <c r="A193" s="95" t="s">
        <v>32</v>
      </c>
      <c r="B193" s="96">
        <v>24</v>
      </c>
      <c r="C193" s="97">
        <f t="shared" si="31"/>
        <v>0.01195219123505976</v>
      </c>
      <c r="D193" s="96">
        <v>32</v>
      </c>
      <c r="E193" s="97">
        <f t="shared" si="31"/>
        <v>0.01415929203539823</v>
      </c>
      <c r="F193" s="96">
        <v>39</v>
      </c>
      <c r="G193" s="97">
        <f>F193/F$222</f>
        <v>0.015990159901599015</v>
      </c>
      <c r="H193" s="96">
        <v>0</v>
      </c>
      <c r="I193" s="97">
        <f>H193/H$222</f>
        <v>0</v>
      </c>
      <c r="J193" s="96">
        <v>0</v>
      </c>
      <c r="K193" s="97">
        <f>J193/J$222</f>
        <v>0</v>
      </c>
      <c r="L193" s="96">
        <v>0</v>
      </c>
      <c r="M193" s="97">
        <f>L193/L$222</f>
        <v>0</v>
      </c>
      <c r="N193" s="96">
        <v>0</v>
      </c>
      <c r="O193" s="97">
        <f>N193/N$222</f>
        <v>0</v>
      </c>
      <c r="P193" s="96">
        <v>0</v>
      </c>
      <c r="Q193" s="97">
        <f>P193/P$222</f>
        <v>0</v>
      </c>
      <c r="R193" s="96">
        <v>175</v>
      </c>
      <c r="S193" s="97">
        <f>R193/R$222</f>
        <v>0.03314393939393939</v>
      </c>
    </row>
    <row r="194" spans="2:19" ht="8.25" customHeight="1">
      <c r="B194" s="94"/>
      <c r="C194" s="71"/>
      <c r="D194" s="94"/>
      <c r="E194" s="71"/>
      <c r="F194" s="94"/>
      <c r="G194" s="71"/>
      <c r="H194" s="94"/>
      <c r="I194" s="71"/>
      <c r="J194" s="94"/>
      <c r="K194" s="71"/>
      <c r="L194" s="94"/>
      <c r="M194" s="71"/>
      <c r="N194" s="94"/>
      <c r="O194" s="71"/>
      <c r="P194" s="94"/>
      <c r="Q194" s="71"/>
      <c r="R194" s="94"/>
      <c r="S194" s="71"/>
    </row>
    <row r="195" spans="1:19" ht="12.75">
      <c r="A195" s="92" t="s">
        <v>229</v>
      </c>
      <c r="B195" s="93">
        <f>SUM(B196:B201)</f>
        <v>1504</v>
      </c>
      <c r="C195" s="70">
        <f aca="true" t="shared" si="33" ref="C195:E201">B195/B$222</f>
        <v>0.749003984063745</v>
      </c>
      <c r="D195" s="93">
        <f aca="true" t="shared" si="34" ref="D195:R195">SUM(D196:D201)</f>
        <v>1632</v>
      </c>
      <c r="E195" s="70">
        <f t="shared" si="33"/>
        <v>0.7221238938053097</v>
      </c>
      <c r="F195" s="93">
        <f t="shared" si="34"/>
        <v>1430</v>
      </c>
      <c r="G195" s="70">
        <f aca="true" t="shared" si="35" ref="G195:G201">F195/F$222</f>
        <v>0.5863058630586306</v>
      </c>
      <c r="H195" s="93">
        <f t="shared" si="34"/>
        <v>1417</v>
      </c>
      <c r="I195" s="70">
        <f aca="true" t="shared" si="36" ref="I195:I201">H195/H$222</f>
        <v>0.4491283676703645</v>
      </c>
      <c r="J195" s="93">
        <f t="shared" si="34"/>
        <v>1284</v>
      </c>
      <c r="K195" s="70">
        <f aca="true" t="shared" si="37" ref="K195:K201">J195/J$222</f>
        <v>0.3797692990239574</v>
      </c>
      <c r="L195" s="93">
        <f t="shared" si="34"/>
        <v>1077</v>
      </c>
      <c r="M195" s="70">
        <f aca="true" t="shared" si="38" ref="M195:M201">L195/L$222</f>
        <v>0.2149271602474556</v>
      </c>
      <c r="N195" s="93">
        <f t="shared" si="34"/>
        <v>1420</v>
      </c>
      <c r="O195" s="70">
        <f aca="true" t="shared" si="39" ref="O195:O201">N195/N$222</f>
        <v>0.33938814531548755</v>
      </c>
      <c r="P195" s="93">
        <f t="shared" si="34"/>
        <v>2000</v>
      </c>
      <c r="Q195" s="70">
        <f aca="true" t="shared" si="40" ref="Q195:Q201">P195/P$222</f>
        <v>0.4108463434675431</v>
      </c>
      <c r="R195" s="93">
        <f t="shared" si="34"/>
        <v>1957</v>
      </c>
      <c r="S195" s="70">
        <f aca="true" t="shared" si="41" ref="S195:S201">R195/R$222</f>
        <v>0.3706439393939394</v>
      </c>
    </row>
    <row r="196" spans="1:19" ht="12.75">
      <c r="A196" s="27" t="s">
        <v>30</v>
      </c>
      <c r="B196" s="94">
        <v>710</v>
      </c>
      <c r="C196" s="71">
        <f t="shared" si="33"/>
        <v>0.35358565737051795</v>
      </c>
      <c r="D196" s="94">
        <v>710</v>
      </c>
      <c r="E196" s="71">
        <f t="shared" si="33"/>
        <v>0.3141592920353982</v>
      </c>
      <c r="F196" s="94">
        <v>505</v>
      </c>
      <c r="G196" s="71">
        <f t="shared" si="35"/>
        <v>0.2070520705207052</v>
      </c>
      <c r="H196" s="94">
        <v>630</v>
      </c>
      <c r="I196" s="71">
        <f t="shared" si="36"/>
        <v>0.19968304278922344</v>
      </c>
      <c r="J196" s="94">
        <v>481</v>
      </c>
      <c r="K196" s="71">
        <f t="shared" si="37"/>
        <v>0.14226560189293108</v>
      </c>
      <c r="L196" s="94">
        <v>350</v>
      </c>
      <c r="M196" s="71">
        <f t="shared" si="38"/>
        <v>0.06984633805627619</v>
      </c>
      <c r="N196" s="94">
        <v>623</v>
      </c>
      <c r="O196" s="71">
        <f t="shared" si="39"/>
        <v>0.14890057361376674</v>
      </c>
      <c r="P196" s="94">
        <v>719</v>
      </c>
      <c r="Q196" s="71">
        <f t="shared" si="40"/>
        <v>0.14769926047658175</v>
      </c>
      <c r="R196" s="94">
        <v>962</v>
      </c>
      <c r="S196" s="71">
        <f t="shared" si="41"/>
        <v>0.1821969696969697</v>
      </c>
    </row>
    <row r="197" spans="1:19" ht="12.75">
      <c r="A197" s="27" t="s">
        <v>31</v>
      </c>
      <c r="B197" s="94">
        <v>703</v>
      </c>
      <c r="C197" s="71">
        <f t="shared" si="33"/>
        <v>0.3500996015936255</v>
      </c>
      <c r="D197" s="94">
        <v>805</v>
      </c>
      <c r="E197" s="71">
        <f t="shared" si="33"/>
        <v>0.3561946902654867</v>
      </c>
      <c r="F197" s="94">
        <v>749</v>
      </c>
      <c r="G197" s="71">
        <f t="shared" si="35"/>
        <v>0.3070930709307093</v>
      </c>
      <c r="H197" s="94">
        <v>699</v>
      </c>
      <c r="I197" s="71">
        <f t="shared" si="36"/>
        <v>0.22155309033280507</v>
      </c>
      <c r="J197" s="94">
        <v>646</v>
      </c>
      <c r="K197" s="71">
        <f t="shared" si="37"/>
        <v>0.19106773144040226</v>
      </c>
      <c r="L197" s="94">
        <v>599</v>
      </c>
      <c r="M197" s="71">
        <f t="shared" si="38"/>
        <v>0.11953701855916983</v>
      </c>
      <c r="N197" s="94">
        <v>797</v>
      </c>
      <c r="O197" s="71">
        <f t="shared" si="39"/>
        <v>0.19048757170172084</v>
      </c>
      <c r="P197" s="94">
        <v>1077</v>
      </c>
      <c r="Q197" s="71">
        <f t="shared" si="40"/>
        <v>0.22124075595727197</v>
      </c>
      <c r="R197" s="94">
        <v>728</v>
      </c>
      <c r="S197" s="71">
        <f t="shared" si="41"/>
        <v>0.13787878787878788</v>
      </c>
    </row>
    <row r="198" spans="1:19" ht="12.75">
      <c r="A198" s="27" t="s">
        <v>230</v>
      </c>
      <c r="B198" s="94">
        <v>54</v>
      </c>
      <c r="C198" s="71">
        <f t="shared" si="33"/>
        <v>0.026892430278884463</v>
      </c>
      <c r="D198" s="94">
        <v>46</v>
      </c>
      <c r="E198" s="71">
        <f t="shared" si="33"/>
        <v>0.020353982300884955</v>
      </c>
      <c r="F198" s="94">
        <v>80</v>
      </c>
      <c r="G198" s="71">
        <f t="shared" si="35"/>
        <v>0.03280032800328003</v>
      </c>
      <c r="H198" s="94">
        <v>78</v>
      </c>
      <c r="I198" s="71">
        <f t="shared" si="36"/>
        <v>0.024722662440570524</v>
      </c>
      <c r="J198" s="94">
        <v>155</v>
      </c>
      <c r="K198" s="71">
        <f t="shared" si="37"/>
        <v>0.04584442472641231</v>
      </c>
      <c r="L198" s="94">
        <v>125</v>
      </c>
      <c r="M198" s="71">
        <f t="shared" si="38"/>
        <v>0.024945120734384353</v>
      </c>
      <c r="N198" s="94">
        <v>0</v>
      </c>
      <c r="O198" s="71">
        <f t="shared" si="39"/>
        <v>0</v>
      </c>
      <c r="P198" s="94">
        <v>201</v>
      </c>
      <c r="Q198" s="71">
        <f t="shared" si="40"/>
        <v>0.041290057518488084</v>
      </c>
      <c r="R198" s="94">
        <v>137</v>
      </c>
      <c r="S198" s="71">
        <f t="shared" si="41"/>
        <v>0.025946969696969698</v>
      </c>
    </row>
    <row r="199" spans="1:19" ht="12.75">
      <c r="A199" s="27" t="s">
        <v>231</v>
      </c>
      <c r="B199" s="94">
        <v>5</v>
      </c>
      <c r="C199" s="71">
        <f t="shared" si="33"/>
        <v>0.00249003984063745</v>
      </c>
      <c r="D199" s="94">
        <v>11</v>
      </c>
      <c r="E199" s="71">
        <f t="shared" si="33"/>
        <v>0.0048672566371681415</v>
      </c>
      <c r="F199" s="94">
        <v>20</v>
      </c>
      <c r="G199" s="71">
        <f t="shared" si="35"/>
        <v>0.008200082000820008</v>
      </c>
      <c r="H199" s="94">
        <v>10</v>
      </c>
      <c r="I199" s="71">
        <f t="shared" si="36"/>
        <v>0.003169572107765452</v>
      </c>
      <c r="J199" s="94">
        <v>2</v>
      </c>
      <c r="K199" s="71">
        <f t="shared" si="37"/>
        <v>0.0005915409642117716</v>
      </c>
      <c r="L199" s="94">
        <v>3</v>
      </c>
      <c r="M199" s="71">
        <f t="shared" si="38"/>
        <v>0.0005986828976252245</v>
      </c>
      <c r="N199" s="94">
        <v>0</v>
      </c>
      <c r="O199" s="71">
        <f t="shared" si="39"/>
        <v>0</v>
      </c>
      <c r="P199" s="94">
        <v>3</v>
      </c>
      <c r="Q199" s="71">
        <f t="shared" si="40"/>
        <v>0.0006162695152013147</v>
      </c>
      <c r="R199" s="94">
        <v>0</v>
      </c>
      <c r="S199" s="71">
        <f t="shared" si="41"/>
        <v>0</v>
      </c>
    </row>
    <row r="200" spans="1:19" ht="12.75">
      <c r="A200" s="27" t="s">
        <v>232</v>
      </c>
      <c r="B200" s="94">
        <v>0</v>
      </c>
      <c r="C200" s="71">
        <f t="shared" si="33"/>
        <v>0</v>
      </c>
      <c r="D200" s="94">
        <v>0</v>
      </c>
      <c r="E200" s="71">
        <f t="shared" si="33"/>
        <v>0</v>
      </c>
      <c r="F200" s="94">
        <v>0</v>
      </c>
      <c r="G200" s="71">
        <f t="shared" si="35"/>
        <v>0</v>
      </c>
      <c r="H200" s="94">
        <v>0</v>
      </c>
      <c r="I200" s="71">
        <f t="shared" si="36"/>
        <v>0</v>
      </c>
      <c r="J200" s="94">
        <v>0</v>
      </c>
      <c r="K200" s="71">
        <f t="shared" si="37"/>
        <v>0</v>
      </c>
      <c r="L200" s="94">
        <v>0</v>
      </c>
      <c r="M200" s="71">
        <f t="shared" si="38"/>
        <v>0</v>
      </c>
      <c r="N200" s="94">
        <v>0</v>
      </c>
      <c r="O200" s="71">
        <f t="shared" si="39"/>
        <v>0</v>
      </c>
      <c r="P200" s="94">
        <v>0</v>
      </c>
      <c r="Q200" s="71">
        <f t="shared" si="40"/>
        <v>0</v>
      </c>
      <c r="R200" s="94">
        <v>7</v>
      </c>
      <c r="S200" s="71">
        <f t="shared" si="41"/>
        <v>0.0013257575757575758</v>
      </c>
    </row>
    <row r="201" spans="1:19" ht="12.75">
      <c r="A201" s="95" t="s">
        <v>32</v>
      </c>
      <c r="B201" s="96">
        <v>32</v>
      </c>
      <c r="C201" s="97">
        <f t="shared" si="33"/>
        <v>0.01593625498007968</v>
      </c>
      <c r="D201" s="96">
        <v>60</v>
      </c>
      <c r="E201" s="97">
        <f t="shared" si="33"/>
        <v>0.02654867256637168</v>
      </c>
      <c r="F201" s="96">
        <v>76</v>
      </c>
      <c r="G201" s="97">
        <f t="shared" si="35"/>
        <v>0.031160311603116032</v>
      </c>
      <c r="H201" s="96">
        <v>0</v>
      </c>
      <c r="I201" s="97">
        <f t="shared" si="36"/>
        <v>0</v>
      </c>
      <c r="J201" s="96">
        <v>0</v>
      </c>
      <c r="K201" s="97">
        <f t="shared" si="37"/>
        <v>0</v>
      </c>
      <c r="L201" s="96">
        <v>0</v>
      </c>
      <c r="M201" s="97">
        <f t="shared" si="38"/>
        <v>0</v>
      </c>
      <c r="N201" s="96">
        <v>0</v>
      </c>
      <c r="O201" s="97">
        <f t="shared" si="39"/>
        <v>0</v>
      </c>
      <c r="P201" s="96">
        <v>0</v>
      </c>
      <c r="Q201" s="97">
        <f t="shared" si="40"/>
        <v>0</v>
      </c>
      <c r="R201" s="96">
        <v>123</v>
      </c>
      <c r="S201" s="97">
        <f t="shared" si="41"/>
        <v>0.023295454545454546</v>
      </c>
    </row>
    <row r="202" spans="2:19" ht="8.25" customHeight="1">
      <c r="B202" s="94"/>
      <c r="C202" s="71"/>
      <c r="D202" s="94"/>
      <c r="E202" s="71"/>
      <c r="F202" s="94"/>
      <c r="G202" s="71"/>
      <c r="H202" s="94"/>
      <c r="I202" s="71"/>
      <c r="J202" s="94"/>
      <c r="K202" s="71"/>
      <c r="L202" s="94"/>
      <c r="M202" s="71"/>
      <c r="N202" s="94"/>
      <c r="O202" s="71"/>
      <c r="P202" s="94"/>
      <c r="Q202" s="71"/>
      <c r="R202" s="94"/>
      <c r="S202" s="71"/>
    </row>
    <row r="203" spans="1:19" ht="12.75">
      <c r="A203" s="92" t="s">
        <v>233</v>
      </c>
      <c r="B203" s="93">
        <v>34</v>
      </c>
      <c r="C203" s="70">
        <f>B203/B$222</f>
        <v>0.01693227091633466</v>
      </c>
      <c r="D203" s="93">
        <v>39</v>
      </c>
      <c r="E203" s="70">
        <f>D203/D$222</f>
        <v>0.017256637168141593</v>
      </c>
      <c r="F203" s="93">
        <v>29</v>
      </c>
      <c r="G203" s="70">
        <f>F203/F$222</f>
        <v>0.011890118901189012</v>
      </c>
      <c r="H203" s="93">
        <v>9</v>
      </c>
      <c r="I203" s="70">
        <f>H203/H$222</f>
        <v>0.0028526148969889066</v>
      </c>
      <c r="J203" s="93">
        <v>11</v>
      </c>
      <c r="K203" s="70">
        <f>J203/J$222</f>
        <v>0.003253475303164744</v>
      </c>
      <c r="L203" s="93">
        <v>16</v>
      </c>
      <c r="M203" s="70">
        <f>L203/L$222</f>
        <v>0.0031929754540011976</v>
      </c>
      <c r="N203" s="93">
        <v>20</v>
      </c>
      <c r="O203" s="70">
        <f>N203/N$222</f>
        <v>0.004780114722753346</v>
      </c>
      <c r="P203" s="93">
        <v>41</v>
      </c>
      <c r="Q203" s="70">
        <f>P203/P$222</f>
        <v>0.008422350041084634</v>
      </c>
      <c r="R203" s="93">
        <v>87</v>
      </c>
      <c r="S203" s="70">
        <f>R203/R$222</f>
        <v>0.016477272727272726</v>
      </c>
    </row>
    <row r="204" spans="1:19" ht="12.75">
      <c r="A204" s="98"/>
      <c r="B204" s="96"/>
      <c r="C204" s="97"/>
      <c r="D204" s="96"/>
      <c r="E204" s="97"/>
      <c r="F204" s="96"/>
      <c r="G204" s="97"/>
      <c r="H204" s="96"/>
      <c r="I204" s="97"/>
      <c r="J204" s="96"/>
      <c r="K204" s="97"/>
      <c r="L204" s="96"/>
      <c r="M204" s="97"/>
      <c r="N204" s="96"/>
      <c r="O204" s="97"/>
      <c r="P204" s="96"/>
      <c r="Q204" s="97"/>
      <c r="R204" s="96"/>
      <c r="S204" s="97"/>
    </row>
    <row r="205" spans="2:19" ht="8.25" customHeight="1">
      <c r="B205" s="94"/>
      <c r="C205" s="71"/>
      <c r="D205" s="94"/>
      <c r="E205" s="71"/>
      <c r="F205" s="94"/>
      <c r="G205" s="71"/>
      <c r="H205" s="94"/>
      <c r="I205" s="71"/>
      <c r="J205" s="94"/>
      <c r="K205" s="71"/>
      <c r="L205" s="94"/>
      <c r="M205" s="71"/>
      <c r="N205" s="94"/>
      <c r="O205" s="71"/>
      <c r="P205" s="94"/>
      <c r="Q205" s="71"/>
      <c r="R205" s="94"/>
      <c r="S205" s="71"/>
    </row>
    <row r="206" spans="1:19" ht="12.75">
      <c r="A206" s="92" t="s">
        <v>234</v>
      </c>
      <c r="B206" s="93">
        <v>0</v>
      </c>
      <c r="C206" s="70">
        <f>B206/B$222</f>
        <v>0</v>
      </c>
      <c r="D206" s="93">
        <v>0</v>
      </c>
      <c r="E206" s="70">
        <f>D206/D$222</f>
        <v>0</v>
      </c>
      <c r="F206" s="93">
        <v>0</v>
      </c>
      <c r="G206" s="70">
        <f>F206/F$222</f>
        <v>0</v>
      </c>
      <c r="H206" s="93">
        <v>0</v>
      </c>
      <c r="I206" s="70">
        <f>H206/H$222</f>
        <v>0</v>
      </c>
      <c r="J206" s="93">
        <v>0</v>
      </c>
      <c r="K206" s="70">
        <f>J206/J$222</f>
        <v>0</v>
      </c>
      <c r="L206" s="93">
        <v>0</v>
      </c>
      <c r="M206" s="70">
        <f>L206/L$222</f>
        <v>0</v>
      </c>
      <c r="N206" s="93">
        <v>0</v>
      </c>
      <c r="O206" s="70">
        <f>N206/N$222</f>
        <v>0</v>
      </c>
      <c r="P206" s="93">
        <v>0</v>
      </c>
      <c r="Q206" s="70">
        <f>P206/P$222</f>
        <v>0</v>
      </c>
      <c r="R206" s="93">
        <v>2</v>
      </c>
      <c r="S206" s="70">
        <f>R206/R$222</f>
        <v>0.0003787878787878788</v>
      </c>
    </row>
    <row r="207" spans="1:19" ht="12.75">
      <c r="A207" s="98"/>
      <c r="B207" s="96"/>
      <c r="C207" s="97"/>
      <c r="D207" s="96"/>
      <c r="E207" s="97"/>
      <c r="F207" s="96"/>
      <c r="G207" s="97"/>
      <c r="H207" s="96"/>
      <c r="I207" s="97"/>
      <c r="J207" s="96"/>
      <c r="K207" s="97"/>
      <c r="L207" s="96"/>
      <c r="M207" s="97"/>
      <c r="N207" s="96"/>
      <c r="O207" s="97"/>
      <c r="P207" s="96"/>
      <c r="Q207" s="97"/>
      <c r="R207" s="96"/>
      <c r="S207" s="97"/>
    </row>
    <row r="208" spans="2:19" ht="8.25" customHeight="1">
      <c r="B208" s="94"/>
      <c r="C208" s="71"/>
      <c r="D208" s="94"/>
      <c r="E208" s="71"/>
      <c r="F208" s="94"/>
      <c r="G208" s="71"/>
      <c r="H208" s="94"/>
      <c r="I208" s="71"/>
      <c r="J208" s="94"/>
      <c r="K208" s="71"/>
      <c r="L208" s="94"/>
      <c r="M208" s="71"/>
      <c r="N208" s="94"/>
      <c r="O208" s="71"/>
      <c r="P208" s="94"/>
      <c r="Q208" s="71"/>
      <c r="R208" s="94"/>
      <c r="S208" s="71"/>
    </row>
    <row r="209" spans="1:19" ht="12.75">
      <c r="A209" s="92" t="s">
        <v>235</v>
      </c>
      <c r="B209" s="93">
        <v>0</v>
      </c>
      <c r="C209" s="70">
        <f>B209/B$222</f>
        <v>0</v>
      </c>
      <c r="D209" s="93">
        <v>0</v>
      </c>
      <c r="E209" s="70">
        <f>D209/D$222</f>
        <v>0</v>
      </c>
      <c r="F209" s="93">
        <v>0</v>
      </c>
      <c r="G209" s="70">
        <f>F209/F$222</f>
        <v>0</v>
      </c>
      <c r="H209" s="93">
        <v>0</v>
      </c>
      <c r="I209" s="70">
        <f>H209/H$222</f>
        <v>0</v>
      </c>
      <c r="J209" s="93">
        <v>0</v>
      </c>
      <c r="K209" s="70">
        <f>J209/J$222</f>
        <v>0</v>
      </c>
      <c r="L209" s="93">
        <v>0</v>
      </c>
      <c r="M209" s="70">
        <f>L209/L$222</f>
        <v>0</v>
      </c>
      <c r="N209" s="93">
        <v>0</v>
      </c>
      <c r="O209" s="70">
        <f>N209/N$222</f>
        <v>0</v>
      </c>
      <c r="P209" s="93">
        <v>0</v>
      </c>
      <c r="Q209" s="70">
        <f>P209/P$222</f>
        <v>0</v>
      </c>
      <c r="R209" s="93">
        <v>27</v>
      </c>
      <c r="S209" s="70">
        <f>R209/R$222</f>
        <v>0.005113636363636364</v>
      </c>
    </row>
    <row r="210" spans="1:19" ht="12.75">
      <c r="A210" s="98"/>
      <c r="B210" s="96"/>
      <c r="C210" s="97"/>
      <c r="D210" s="96"/>
      <c r="E210" s="97"/>
      <c r="F210" s="96"/>
      <c r="G210" s="97"/>
      <c r="H210" s="96"/>
      <c r="I210" s="97"/>
      <c r="J210" s="96"/>
      <c r="K210" s="97"/>
      <c r="L210" s="96"/>
      <c r="M210" s="97"/>
      <c r="N210" s="96"/>
      <c r="O210" s="97"/>
      <c r="P210" s="96"/>
      <c r="Q210" s="97"/>
      <c r="R210" s="96"/>
      <c r="S210" s="97"/>
    </row>
    <row r="211" spans="2:19" ht="8.25" customHeight="1">
      <c r="B211" s="94"/>
      <c r="C211" s="71"/>
      <c r="D211" s="94"/>
      <c r="E211" s="71"/>
      <c r="F211" s="94"/>
      <c r="G211" s="71"/>
      <c r="H211" s="94"/>
      <c r="I211" s="71"/>
      <c r="J211" s="94"/>
      <c r="K211" s="71"/>
      <c r="L211" s="94"/>
      <c r="M211" s="71"/>
      <c r="N211" s="94"/>
      <c r="O211" s="71"/>
      <c r="P211" s="94"/>
      <c r="Q211" s="71"/>
      <c r="R211" s="94"/>
      <c r="S211" s="71"/>
    </row>
    <row r="212" spans="1:19" ht="12.75">
      <c r="A212" s="92" t="s">
        <v>236</v>
      </c>
      <c r="B212" s="93">
        <v>0</v>
      </c>
      <c r="C212" s="70">
        <f>B212/B$222</f>
        <v>0</v>
      </c>
      <c r="D212" s="93">
        <v>0</v>
      </c>
      <c r="E212" s="70">
        <f>D212/D$222</f>
        <v>0</v>
      </c>
      <c r="F212" s="93">
        <v>0</v>
      </c>
      <c r="G212" s="70">
        <f>F212/F$222</f>
        <v>0</v>
      </c>
      <c r="H212" s="93">
        <v>0</v>
      </c>
      <c r="I212" s="70">
        <f>H212/H$222</f>
        <v>0</v>
      </c>
      <c r="J212" s="93">
        <v>0</v>
      </c>
      <c r="K212" s="70">
        <f>J212/J$222</f>
        <v>0</v>
      </c>
      <c r="L212" s="93">
        <v>0</v>
      </c>
      <c r="M212" s="70">
        <f>L212/L$222</f>
        <v>0</v>
      </c>
      <c r="N212" s="93">
        <v>0</v>
      </c>
      <c r="O212" s="70">
        <f>N212/N$222</f>
        <v>0</v>
      </c>
      <c r="P212" s="93">
        <v>0</v>
      </c>
      <c r="Q212" s="70">
        <f>P212/P$222</f>
        <v>0</v>
      </c>
      <c r="R212" s="93">
        <v>1</v>
      </c>
      <c r="S212" s="70">
        <f>R212/R$222</f>
        <v>0.0001893939393939394</v>
      </c>
    </row>
    <row r="213" spans="1:19" ht="12.75">
      <c r="A213" s="98"/>
      <c r="B213" s="96"/>
      <c r="C213" s="97"/>
      <c r="D213" s="96"/>
      <c r="E213" s="97"/>
      <c r="F213" s="96"/>
      <c r="G213" s="97"/>
      <c r="H213" s="96"/>
      <c r="I213" s="97"/>
      <c r="J213" s="96"/>
      <c r="K213" s="97"/>
      <c r="L213" s="96"/>
      <c r="M213" s="97"/>
      <c r="N213" s="96"/>
      <c r="O213" s="97"/>
      <c r="P213" s="96"/>
      <c r="Q213" s="97"/>
      <c r="R213" s="96"/>
      <c r="S213" s="97"/>
    </row>
    <row r="214" spans="2:19" ht="8.25" customHeight="1">
      <c r="B214" s="94"/>
      <c r="C214" s="71"/>
      <c r="D214" s="94"/>
      <c r="E214" s="71"/>
      <c r="F214" s="94"/>
      <c r="G214" s="71"/>
      <c r="H214" s="94"/>
      <c r="I214" s="71"/>
      <c r="J214" s="94"/>
      <c r="K214" s="71"/>
      <c r="L214" s="94"/>
      <c r="M214" s="71"/>
      <c r="N214" s="94"/>
      <c r="O214" s="71"/>
      <c r="P214" s="94"/>
      <c r="Q214" s="71"/>
      <c r="R214" s="94"/>
      <c r="S214" s="71"/>
    </row>
    <row r="215" spans="1:19" ht="12.75">
      <c r="A215" s="92" t="s">
        <v>237</v>
      </c>
      <c r="B215" s="93">
        <v>0</v>
      </c>
      <c r="C215" s="70">
        <f>B215/B$222</f>
        <v>0</v>
      </c>
      <c r="D215" s="93">
        <v>0</v>
      </c>
      <c r="E215" s="70">
        <f>D215/D$222</f>
        <v>0</v>
      </c>
      <c r="F215" s="93">
        <v>0</v>
      </c>
      <c r="G215" s="70">
        <f>F215/F$222</f>
        <v>0</v>
      </c>
      <c r="H215" s="93">
        <v>0</v>
      </c>
      <c r="I215" s="70">
        <f>H215/H$222</f>
        <v>0</v>
      </c>
      <c r="J215" s="93">
        <v>0</v>
      </c>
      <c r="K215" s="70">
        <f>J215/J$222</f>
        <v>0</v>
      </c>
      <c r="L215" s="93">
        <v>0</v>
      </c>
      <c r="M215" s="70">
        <f>L215/L$222</f>
        <v>0</v>
      </c>
      <c r="N215" s="93">
        <v>0</v>
      </c>
      <c r="O215" s="70">
        <f>N215/N$222</f>
        <v>0</v>
      </c>
      <c r="P215" s="93">
        <v>0</v>
      </c>
      <c r="Q215" s="70">
        <f>P215/P$222</f>
        <v>0</v>
      </c>
      <c r="R215" s="93">
        <v>25</v>
      </c>
      <c r="S215" s="70">
        <f>R215/R$222</f>
        <v>0.004734848484848485</v>
      </c>
    </row>
    <row r="216" spans="1:19" ht="12.75">
      <c r="A216" s="98"/>
      <c r="B216" s="96"/>
      <c r="C216" s="97"/>
      <c r="D216" s="96"/>
      <c r="E216" s="97"/>
      <c r="F216" s="96"/>
      <c r="G216" s="97"/>
      <c r="H216" s="96"/>
      <c r="I216" s="97"/>
      <c r="J216" s="96"/>
      <c r="K216" s="97"/>
      <c r="L216" s="96"/>
      <c r="M216" s="97"/>
      <c r="N216" s="96"/>
      <c r="O216" s="97"/>
      <c r="P216" s="96"/>
      <c r="Q216" s="97"/>
      <c r="R216" s="96"/>
      <c r="S216" s="97"/>
    </row>
    <row r="217" spans="2:19" ht="8.25" customHeight="1">
      <c r="B217" s="94"/>
      <c r="C217" s="71"/>
      <c r="D217" s="94"/>
      <c r="E217" s="71"/>
      <c r="F217" s="94"/>
      <c r="G217" s="71"/>
      <c r="H217" s="94"/>
      <c r="I217" s="71"/>
      <c r="J217" s="94"/>
      <c r="K217" s="71"/>
      <c r="L217" s="94"/>
      <c r="M217" s="71"/>
      <c r="N217" s="94"/>
      <c r="O217" s="71"/>
      <c r="P217" s="94"/>
      <c r="Q217" s="71"/>
      <c r="R217" s="94"/>
      <c r="S217" s="71"/>
    </row>
    <row r="218" spans="1:19" ht="12.75">
      <c r="A218" s="92" t="s">
        <v>238</v>
      </c>
      <c r="B218" s="93">
        <v>0</v>
      </c>
      <c r="C218" s="70">
        <f>B218/B$222</f>
        <v>0</v>
      </c>
      <c r="D218" s="93">
        <v>0</v>
      </c>
      <c r="E218" s="70">
        <f>D218/D$222</f>
        <v>0</v>
      </c>
      <c r="F218" s="93">
        <v>0</v>
      </c>
      <c r="G218" s="70">
        <f>F218/F$222</f>
        <v>0</v>
      </c>
      <c r="H218" s="93">
        <v>0</v>
      </c>
      <c r="I218" s="70">
        <f>H218/H$222</f>
        <v>0</v>
      </c>
      <c r="J218" s="93">
        <v>0</v>
      </c>
      <c r="K218" s="70">
        <f>J218/J$222</f>
        <v>0</v>
      </c>
      <c r="L218" s="93">
        <v>0</v>
      </c>
      <c r="M218" s="70">
        <f>L218/L$222</f>
        <v>0</v>
      </c>
      <c r="N218" s="93">
        <v>0</v>
      </c>
      <c r="O218" s="70">
        <f>N218/N$222</f>
        <v>0</v>
      </c>
      <c r="P218" s="93">
        <v>0</v>
      </c>
      <c r="Q218" s="70">
        <f>P218/P$222</f>
        <v>0</v>
      </c>
      <c r="R218" s="93">
        <v>54</v>
      </c>
      <c r="S218" s="70">
        <f>R218/R$222</f>
        <v>0.010227272727272727</v>
      </c>
    </row>
    <row r="219" spans="2:19" ht="8.25" customHeight="1">
      <c r="B219" s="94"/>
      <c r="C219" s="71"/>
      <c r="D219" s="94"/>
      <c r="E219" s="71"/>
      <c r="F219" s="94"/>
      <c r="G219" s="71"/>
      <c r="H219" s="94"/>
      <c r="I219" s="71"/>
      <c r="J219" s="94"/>
      <c r="K219" s="71"/>
      <c r="L219" s="94"/>
      <c r="M219" s="71"/>
      <c r="N219" s="94"/>
      <c r="O219" s="71"/>
      <c r="P219" s="94"/>
      <c r="Q219" s="71"/>
      <c r="R219" s="94"/>
      <c r="S219" s="71"/>
    </row>
    <row r="220" spans="1:19" ht="15.75" customHeight="1">
      <c r="A220" s="92" t="s">
        <v>239</v>
      </c>
      <c r="B220" s="99"/>
      <c r="C220" s="70"/>
      <c r="D220" s="99"/>
      <c r="E220" s="70"/>
      <c r="F220" s="99"/>
      <c r="G220" s="70"/>
      <c r="H220" s="99"/>
      <c r="I220" s="70"/>
      <c r="J220" s="99"/>
      <c r="K220" s="70"/>
      <c r="L220" s="99"/>
      <c r="M220" s="70"/>
      <c r="N220" s="99"/>
      <c r="O220" s="70"/>
      <c r="P220" s="99"/>
      <c r="Q220" s="70"/>
      <c r="R220" s="93">
        <v>30</v>
      </c>
      <c r="S220" s="70">
        <f>R220/R$222</f>
        <v>0.005681818181818182</v>
      </c>
    </row>
    <row r="221" spans="1:19" ht="8.25" customHeight="1" thickBot="1">
      <c r="A221" s="89"/>
      <c r="B221" s="100"/>
      <c r="C221" s="74"/>
      <c r="D221" s="100"/>
      <c r="E221" s="74"/>
      <c r="F221" s="100"/>
      <c r="G221" s="74"/>
      <c r="H221" s="100"/>
      <c r="I221" s="74"/>
      <c r="J221" s="100"/>
      <c r="K221" s="74"/>
      <c r="L221" s="100"/>
      <c r="M221" s="74"/>
      <c r="N221" s="100"/>
      <c r="O221" s="74"/>
      <c r="P221" s="100"/>
      <c r="Q221" s="74"/>
      <c r="R221" s="100"/>
      <c r="S221" s="74"/>
    </row>
    <row r="222" spans="1:19" ht="15.75" thickBot="1" thickTop="1">
      <c r="A222" s="101" t="s">
        <v>216</v>
      </c>
      <c r="B222" s="102">
        <f>B178+B183+B189+B195+B203+B206+B209+B212+B215+B218</f>
        <v>2008</v>
      </c>
      <c r="C222" s="103">
        <f>B222/B$222</f>
        <v>1</v>
      </c>
      <c r="D222" s="102">
        <f>D178+D183+D189+D195+D203+D206+D209+D212+D215+D218</f>
        <v>2260</v>
      </c>
      <c r="E222" s="103">
        <f>D222/D$222</f>
        <v>1</v>
      </c>
      <c r="F222" s="102">
        <f>F178+F183+F189+F195+F203+F206+F209+F212+F215+F218</f>
        <v>2439</v>
      </c>
      <c r="G222" s="103">
        <f>F222/F$222</f>
        <v>1</v>
      </c>
      <c r="H222" s="102">
        <f>H178+H183+H189+H195+H203+H206+H209+H212+H215+H218</f>
        <v>3155</v>
      </c>
      <c r="I222" s="103">
        <f>H222/H$222</f>
        <v>1</v>
      </c>
      <c r="J222" s="102">
        <f>J178+J183+J189+J195+J203+J206+J209+J212+J215+J218</f>
        <v>3381</v>
      </c>
      <c r="K222" s="103">
        <f>J222/J$222</f>
        <v>1</v>
      </c>
      <c r="L222" s="102">
        <f>L178+L183+L189+L195+L203+L206+L209+L212+L215+L218</f>
        <v>5011</v>
      </c>
      <c r="M222" s="103">
        <f>L222/L$222</f>
        <v>1</v>
      </c>
      <c r="N222" s="102">
        <f>N178+N183+N189+N195+N203+N206+N209+N212+N215+N218</f>
        <v>4184</v>
      </c>
      <c r="O222" s="103">
        <f>N222/N$222</f>
        <v>1</v>
      </c>
      <c r="P222" s="102">
        <f>P178+P183+P189+P195+P203+P206+P209+P212+P215+P218</f>
        <v>4868</v>
      </c>
      <c r="Q222" s="103">
        <f>P222/P$222</f>
        <v>1</v>
      </c>
      <c r="R222" s="102">
        <f>R178+R183+R189+R195+R203+R206+R209+R212+R215+R218+R220</f>
        <v>5280</v>
      </c>
      <c r="S222" s="103">
        <f>R222/R$222</f>
        <v>1</v>
      </c>
    </row>
  </sheetData>
  <mergeCells count="48">
    <mergeCell ref="R156:S156"/>
    <mergeCell ref="B176:C176"/>
    <mergeCell ref="D176:E176"/>
    <mergeCell ref="F176:G176"/>
    <mergeCell ref="H176:I176"/>
    <mergeCell ref="J176:K176"/>
    <mergeCell ref="L176:M176"/>
    <mergeCell ref="N176:O176"/>
    <mergeCell ref="P176:Q176"/>
    <mergeCell ref="R176:S176"/>
    <mergeCell ref="J156:K156"/>
    <mergeCell ref="L156:M156"/>
    <mergeCell ref="N156:O156"/>
    <mergeCell ref="P156:Q156"/>
    <mergeCell ref="B156:C156"/>
    <mergeCell ref="D156:E156"/>
    <mergeCell ref="F156:G156"/>
    <mergeCell ref="H156:I156"/>
    <mergeCell ref="R119:S119"/>
    <mergeCell ref="B131:C131"/>
    <mergeCell ref="D131:E131"/>
    <mergeCell ref="F131:G131"/>
    <mergeCell ref="H131:I131"/>
    <mergeCell ref="J131:K131"/>
    <mergeCell ref="L131:M131"/>
    <mergeCell ref="N131:O131"/>
    <mergeCell ref="P131:Q131"/>
    <mergeCell ref="R131:S131"/>
    <mergeCell ref="P67:Q67"/>
    <mergeCell ref="R67:S67"/>
    <mergeCell ref="B119:C119"/>
    <mergeCell ref="D119:E119"/>
    <mergeCell ref="F119:G119"/>
    <mergeCell ref="H119:I119"/>
    <mergeCell ref="J119:K119"/>
    <mergeCell ref="L119:M119"/>
    <mergeCell ref="N119:O119"/>
    <mergeCell ref="P119:Q119"/>
    <mergeCell ref="A18:Y18"/>
    <mergeCell ref="A20:Y20"/>
    <mergeCell ref="A21:Y21"/>
    <mergeCell ref="B67:C67"/>
    <mergeCell ref="D67:E67"/>
    <mergeCell ref="F67:G67"/>
    <mergeCell ref="H67:I67"/>
    <mergeCell ref="J67:K67"/>
    <mergeCell ref="L67:M67"/>
    <mergeCell ref="N67:O67"/>
  </mergeCells>
  <printOptions/>
  <pageMargins left="0.75" right="0.75" top="1" bottom="1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44"/>
  <sheetViews>
    <sheetView workbookViewId="0" topLeftCell="A21">
      <selection activeCell="A35" sqref="A35"/>
    </sheetView>
  </sheetViews>
  <sheetFormatPr defaultColWidth="9.140625" defaultRowHeight="12.75"/>
  <cols>
    <col min="1" max="1" width="22.7109375" style="12" customWidth="1"/>
    <col min="2" max="3" width="8.7109375" style="12" customWidth="1"/>
    <col min="4" max="16384" width="9.140625" style="12" customWidth="1"/>
  </cols>
  <sheetData>
    <row r="2" spans="1:3" ht="13.5" thickBot="1">
      <c r="A2" s="3" t="s">
        <v>81</v>
      </c>
      <c r="B2" s="13"/>
      <c r="C2" s="13"/>
    </row>
    <row r="3" spans="1:3" ht="24.75" customHeight="1" thickBot="1">
      <c r="A3" s="14"/>
      <c r="B3" s="1" t="s">
        <v>1</v>
      </c>
      <c r="C3" s="2" t="s">
        <v>2</v>
      </c>
    </row>
    <row r="4" spans="1:3" ht="13.5" thickTop="1">
      <c r="A4" s="5" t="s">
        <v>6</v>
      </c>
      <c r="B4" s="15">
        <v>2</v>
      </c>
      <c r="C4" s="4">
        <f aca="true" t="shared" si="0" ref="C4:C11">B4/B$11</f>
        <v>0.021739130434782608</v>
      </c>
    </row>
    <row r="5" spans="1:3" ht="12.75">
      <c r="A5" s="5" t="s">
        <v>7</v>
      </c>
      <c r="B5" s="15">
        <v>4</v>
      </c>
      <c r="C5" s="4">
        <f t="shared" si="0"/>
        <v>0.043478260869565216</v>
      </c>
    </row>
    <row r="6" spans="1:3" ht="12.75">
      <c r="A6" s="5" t="s">
        <v>8</v>
      </c>
      <c r="B6" s="15">
        <v>12</v>
      </c>
      <c r="C6" s="4">
        <f t="shared" si="0"/>
        <v>0.13043478260869565</v>
      </c>
    </row>
    <row r="7" spans="1:3" ht="12.75">
      <c r="A7" s="5" t="s">
        <v>9</v>
      </c>
      <c r="B7" s="15">
        <v>22</v>
      </c>
      <c r="C7" s="4">
        <f t="shared" si="0"/>
        <v>0.2391304347826087</v>
      </c>
    </row>
    <row r="8" spans="1:3" ht="12.75">
      <c r="A8" s="5" t="s">
        <v>10</v>
      </c>
      <c r="B8" s="15">
        <v>25</v>
      </c>
      <c r="C8" s="4">
        <f t="shared" si="0"/>
        <v>0.2717391304347826</v>
      </c>
    </row>
    <row r="9" spans="1:3" ht="12.75">
      <c r="A9" s="5" t="s">
        <v>11</v>
      </c>
      <c r="B9" s="15">
        <v>21</v>
      </c>
      <c r="C9" s="4">
        <f t="shared" si="0"/>
        <v>0.22826086956521738</v>
      </c>
    </row>
    <row r="10" spans="1:3" ht="13.5" thickBot="1">
      <c r="A10" s="5" t="s">
        <v>12</v>
      </c>
      <c r="B10" s="15">
        <v>6</v>
      </c>
      <c r="C10" s="4">
        <f t="shared" si="0"/>
        <v>0.06521739130434782</v>
      </c>
    </row>
    <row r="11" spans="1:3" ht="14.25" thickBot="1" thickTop="1">
      <c r="A11" s="7" t="s">
        <v>0</v>
      </c>
      <c r="B11" s="16">
        <f>SUM(B4:B10)</f>
        <v>92</v>
      </c>
      <c r="C11" s="8">
        <f t="shared" si="0"/>
        <v>1</v>
      </c>
    </row>
    <row r="14" spans="1:3" ht="13.5" thickBot="1">
      <c r="A14" s="3" t="s">
        <v>82</v>
      </c>
      <c r="B14" s="13"/>
      <c r="C14" s="13"/>
    </row>
    <row r="15" spans="1:3" ht="24.75" customHeight="1" thickBot="1">
      <c r="A15" s="17"/>
      <c r="B15" s="2" t="s">
        <v>1</v>
      </c>
      <c r="C15" s="2" t="s">
        <v>2</v>
      </c>
    </row>
    <row r="16" spans="1:3" ht="13.5" thickTop="1">
      <c r="A16" s="25" t="s">
        <v>15</v>
      </c>
      <c r="B16" s="12">
        <v>3</v>
      </c>
      <c r="C16" s="4">
        <f>B16/B$20</f>
        <v>0.03260869565217391</v>
      </c>
    </row>
    <row r="17" spans="1:3" ht="12.75">
      <c r="A17" s="9" t="s">
        <v>16</v>
      </c>
      <c r="B17" s="22">
        <v>85</v>
      </c>
      <c r="C17" s="4">
        <f>B17/B$20</f>
        <v>0.9239130434782609</v>
      </c>
    </row>
    <row r="18" spans="1:3" ht="12.75">
      <c r="A18" s="23" t="s">
        <v>17</v>
      </c>
      <c r="B18" s="12">
        <v>1</v>
      </c>
      <c r="C18" s="4">
        <f>B18/B$20</f>
        <v>0.010869565217391304</v>
      </c>
    </row>
    <row r="19" spans="1:3" ht="13.5" thickBot="1">
      <c r="A19" s="24" t="s">
        <v>18</v>
      </c>
      <c r="B19" s="18">
        <v>3</v>
      </c>
      <c r="C19" s="6">
        <f>B19/B$20</f>
        <v>0.03260869565217391</v>
      </c>
    </row>
    <row r="20" spans="1:3" ht="14.25" thickBot="1" thickTop="1">
      <c r="A20" s="19" t="s">
        <v>0</v>
      </c>
      <c r="B20" s="13">
        <f>SUM(B16:B19)</f>
        <v>92</v>
      </c>
      <c r="C20" s="20">
        <f>B20/B$20</f>
        <v>1</v>
      </c>
    </row>
    <row r="23" ht="13.5" thickBot="1">
      <c r="A23" s="3" t="s">
        <v>83</v>
      </c>
    </row>
    <row r="24" spans="1:3" ht="24.75" customHeight="1" thickBot="1">
      <c r="A24" s="17"/>
      <c r="B24" s="2" t="s">
        <v>1</v>
      </c>
      <c r="C24" s="2" t="s">
        <v>2</v>
      </c>
    </row>
    <row r="25" spans="1:3" ht="13.5" thickTop="1">
      <c r="A25" s="9" t="s">
        <v>22</v>
      </c>
      <c r="B25" s="12">
        <v>58</v>
      </c>
      <c r="C25" s="4">
        <f>B25/B$27</f>
        <v>0.6304347826086957</v>
      </c>
    </row>
    <row r="26" spans="1:3" ht="13.5" thickBot="1">
      <c r="A26" s="10" t="s">
        <v>23</v>
      </c>
      <c r="B26" s="12">
        <v>34</v>
      </c>
      <c r="C26" s="4">
        <f>B26/B$27</f>
        <v>0.3695652173913043</v>
      </c>
    </row>
    <row r="27" spans="1:3" ht="14.25" thickBot="1" thickTop="1">
      <c r="A27" s="11" t="s">
        <v>0</v>
      </c>
      <c r="B27" s="21">
        <f>SUM(B25:B26)</f>
        <v>92</v>
      </c>
      <c r="C27" s="8">
        <f>B27/B$27</f>
        <v>1</v>
      </c>
    </row>
    <row r="30" ht="13.5" thickBot="1">
      <c r="A30" s="3" t="s">
        <v>84</v>
      </c>
    </row>
    <row r="31" spans="1:3" ht="24.75" customHeight="1" thickBot="1">
      <c r="A31" s="17"/>
      <c r="B31" s="2" t="s">
        <v>1</v>
      </c>
      <c r="C31" s="2" t="s">
        <v>2</v>
      </c>
    </row>
    <row r="32" spans="1:3" ht="13.5" thickTop="1">
      <c r="A32" s="9" t="s">
        <v>26</v>
      </c>
      <c r="B32" s="12">
        <v>47</v>
      </c>
      <c r="C32" s="4">
        <f>B32/B$34</f>
        <v>0.5222222222222223</v>
      </c>
    </row>
    <row r="33" spans="1:3" ht="13.5" thickBot="1">
      <c r="A33" s="10" t="s">
        <v>27</v>
      </c>
      <c r="B33" s="12">
        <v>43</v>
      </c>
      <c r="C33" s="4">
        <f>B33/B$34</f>
        <v>0.4777777777777778</v>
      </c>
    </row>
    <row r="34" spans="1:3" ht="14.25" thickBot="1" thickTop="1">
      <c r="A34" s="11" t="s">
        <v>0</v>
      </c>
      <c r="B34" s="21">
        <f>SUM(B32:B33)</f>
        <v>90</v>
      </c>
      <c r="C34" s="8">
        <f>B34/B$34</f>
        <v>1</v>
      </c>
    </row>
    <row r="35" ht="12.75">
      <c r="A35" s="26" t="s">
        <v>137</v>
      </c>
    </row>
    <row r="37" ht="13.5" thickBot="1">
      <c r="A37" s="3" t="s">
        <v>85</v>
      </c>
    </row>
    <row r="38" spans="1:3" ht="24.75" customHeight="1" thickBot="1">
      <c r="A38" s="17"/>
      <c r="B38" s="2" t="s">
        <v>1</v>
      </c>
      <c r="C38" s="2" t="s">
        <v>2</v>
      </c>
    </row>
    <row r="39" spans="1:3" ht="13.5" thickTop="1">
      <c r="A39" s="9" t="s">
        <v>25</v>
      </c>
      <c r="B39" s="12">
        <v>61</v>
      </c>
      <c r="C39" s="4">
        <f aca="true" t="shared" si="1" ref="C39:C44">B39/B$44</f>
        <v>0.6630434782608695</v>
      </c>
    </row>
    <row r="40" spans="1:3" ht="12.75">
      <c r="A40" s="9" t="s">
        <v>29</v>
      </c>
      <c r="B40" s="12">
        <v>1</v>
      </c>
      <c r="C40" s="4">
        <f t="shared" si="1"/>
        <v>0.010869565217391304</v>
      </c>
    </row>
    <row r="41" spans="1:3" ht="12.75">
      <c r="A41" s="9" t="s">
        <v>30</v>
      </c>
      <c r="B41" s="12">
        <v>4</v>
      </c>
      <c r="C41" s="4">
        <f t="shared" si="1"/>
        <v>0.043478260869565216</v>
      </c>
    </row>
    <row r="42" spans="1:3" ht="12.75">
      <c r="A42" s="9" t="s">
        <v>31</v>
      </c>
      <c r="B42" s="12">
        <v>20</v>
      </c>
      <c r="C42" s="4">
        <f t="shared" si="1"/>
        <v>0.21739130434782608</v>
      </c>
    </row>
    <row r="43" spans="1:3" ht="13.5" thickBot="1">
      <c r="A43" s="10" t="s">
        <v>32</v>
      </c>
      <c r="B43" s="18">
        <v>6</v>
      </c>
      <c r="C43" s="6">
        <f t="shared" si="1"/>
        <v>0.06521739130434782</v>
      </c>
    </row>
    <row r="44" spans="1:3" ht="14.25" thickBot="1" thickTop="1">
      <c r="A44" s="11" t="s">
        <v>0</v>
      </c>
      <c r="B44" s="21">
        <f>SUM(B39:B43)</f>
        <v>92</v>
      </c>
      <c r="C44" s="8">
        <f t="shared" si="1"/>
        <v>1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Roman,Negrito"&amp;18CRIAM Nilópolis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C45"/>
  <sheetViews>
    <sheetView workbookViewId="0" topLeftCell="A36">
      <selection activeCell="B41" sqref="B41"/>
    </sheetView>
  </sheetViews>
  <sheetFormatPr defaultColWidth="9.140625" defaultRowHeight="12.75"/>
  <cols>
    <col min="1" max="1" width="22.7109375" style="12" customWidth="1"/>
    <col min="2" max="3" width="8.7109375" style="12" customWidth="1"/>
    <col min="4" max="16384" width="9.140625" style="12" customWidth="1"/>
  </cols>
  <sheetData>
    <row r="3" spans="1:3" ht="13.5" thickBot="1">
      <c r="A3" s="3" t="s">
        <v>86</v>
      </c>
      <c r="B3" s="13"/>
      <c r="C3" s="13"/>
    </row>
    <row r="4" spans="1:3" ht="24.75" customHeight="1" thickBot="1">
      <c r="A4" s="14"/>
      <c r="B4" s="1" t="s">
        <v>1</v>
      </c>
      <c r="C4" s="2" t="s">
        <v>2</v>
      </c>
    </row>
    <row r="5" spans="1:3" ht="13.5" thickTop="1">
      <c r="A5" s="5" t="s">
        <v>5</v>
      </c>
      <c r="B5" s="15">
        <v>1</v>
      </c>
      <c r="C5" s="4">
        <f aca="true" t="shared" si="0" ref="C5:C13">B5/B$13</f>
        <v>0.02127659574468085</v>
      </c>
    </row>
    <row r="6" spans="1:3" ht="12.75">
      <c r="A6" s="5" t="s">
        <v>6</v>
      </c>
      <c r="B6" s="15">
        <v>2</v>
      </c>
      <c r="C6" s="4">
        <f t="shared" si="0"/>
        <v>0.0425531914893617</v>
      </c>
    </row>
    <row r="7" spans="1:3" ht="12.75">
      <c r="A7" s="5" t="s">
        <v>7</v>
      </c>
      <c r="B7" s="15">
        <v>7</v>
      </c>
      <c r="C7" s="4">
        <f t="shared" si="0"/>
        <v>0.14893617021276595</v>
      </c>
    </row>
    <row r="8" spans="1:3" ht="12.75">
      <c r="A8" s="5" t="s">
        <v>8</v>
      </c>
      <c r="B8" s="15">
        <v>4</v>
      </c>
      <c r="C8" s="4">
        <f t="shared" si="0"/>
        <v>0.0851063829787234</v>
      </c>
    </row>
    <row r="9" spans="1:3" ht="12.75">
      <c r="A9" s="5" t="s">
        <v>9</v>
      </c>
      <c r="B9" s="15">
        <v>11</v>
      </c>
      <c r="C9" s="4">
        <f t="shared" si="0"/>
        <v>0.23404255319148937</v>
      </c>
    </row>
    <row r="10" spans="1:3" ht="12.75">
      <c r="A10" s="5" t="s">
        <v>10</v>
      </c>
      <c r="B10" s="15">
        <v>18</v>
      </c>
      <c r="C10" s="4">
        <f t="shared" si="0"/>
        <v>0.3829787234042553</v>
      </c>
    </row>
    <row r="11" spans="1:3" ht="12.75">
      <c r="A11" s="5" t="s">
        <v>11</v>
      </c>
      <c r="B11" s="15">
        <v>3</v>
      </c>
      <c r="C11" s="4">
        <f t="shared" si="0"/>
        <v>0.06382978723404255</v>
      </c>
    </row>
    <row r="12" spans="1:3" ht="13.5" thickBot="1">
      <c r="A12" s="5" t="s">
        <v>12</v>
      </c>
      <c r="B12" s="15">
        <v>1</v>
      </c>
      <c r="C12" s="4">
        <f t="shared" si="0"/>
        <v>0.02127659574468085</v>
      </c>
    </row>
    <row r="13" spans="1:3" ht="14.25" thickBot="1" thickTop="1">
      <c r="A13" s="7" t="s">
        <v>0</v>
      </c>
      <c r="B13" s="16">
        <f>SUM(B5:B12)</f>
        <v>47</v>
      </c>
      <c r="C13" s="8">
        <f t="shared" si="0"/>
        <v>1</v>
      </c>
    </row>
    <row r="16" spans="1:3" ht="13.5" thickBot="1">
      <c r="A16" s="3" t="s">
        <v>87</v>
      </c>
      <c r="B16" s="13"/>
      <c r="C16" s="13"/>
    </row>
    <row r="17" spans="1:3" ht="24.75" customHeight="1" thickBot="1">
      <c r="A17" s="17"/>
      <c r="B17" s="2" t="s">
        <v>1</v>
      </c>
      <c r="C17" s="2" t="s">
        <v>2</v>
      </c>
    </row>
    <row r="18" spans="1:3" ht="13.5" thickTop="1">
      <c r="A18" s="9" t="s">
        <v>15</v>
      </c>
      <c r="B18" s="12">
        <v>2</v>
      </c>
      <c r="C18" s="4">
        <f>B18/B$21</f>
        <v>0.0425531914893617</v>
      </c>
    </row>
    <row r="19" spans="1:3" ht="12.75">
      <c r="A19" s="9" t="s">
        <v>16</v>
      </c>
      <c r="B19" s="22">
        <v>44</v>
      </c>
      <c r="C19" s="4">
        <f>B19/B$21</f>
        <v>0.9361702127659575</v>
      </c>
    </row>
    <row r="20" spans="1:3" ht="13.5" thickBot="1">
      <c r="A20" s="10" t="s">
        <v>18</v>
      </c>
      <c r="B20" s="18">
        <v>1</v>
      </c>
      <c r="C20" s="6">
        <f>B20/B$21</f>
        <v>0.02127659574468085</v>
      </c>
    </row>
    <row r="21" spans="1:3" ht="14.25" thickBot="1" thickTop="1">
      <c r="A21" s="19" t="s">
        <v>0</v>
      </c>
      <c r="B21" s="13">
        <f>SUM(B18:B20)</f>
        <v>47</v>
      </c>
      <c r="C21" s="20">
        <f>B21/B$21</f>
        <v>1</v>
      </c>
    </row>
    <row r="24" ht="13.5" thickBot="1">
      <c r="A24" s="3" t="s">
        <v>88</v>
      </c>
    </row>
    <row r="25" spans="1:3" ht="24.75" customHeight="1" thickBot="1">
      <c r="A25" s="17"/>
      <c r="B25" s="2" t="s">
        <v>1</v>
      </c>
      <c r="C25" s="2" t="s">
        <v>2</v>
      </c>
    </row>
    <row r="26" spans="1:3" ht="13.5" thickTop="1">
      <c r="A26" s="9" t="s">
        <v>22</v>
      </c>
      <c r="B26" s="12">
        <v>27</v>
      </c>
      <c r="C26" s="4">
        <f>B26/B$28</f>
        <v>0.574468085106383</v>
      </c>
    </row>
    <row r="27" spans="1:3" ht="13.5" thickBot="1">
      <c r="A27" s="10" t="s">
        <v>23</v>
      </c>
      <c r="B27" s="12">
        <v>20</v>
      </c>
      <c r="C27" s="4">
        <f>B27/B$28</f>
        <v>0.425531914893617</v>
      </c>
    </row>
    <row r="28" spans="1:3" ht="14.25" thickBot="1" thickTop="1">
      <c r="A28" s="11" t="s">
        <v>0</v>
      </c>
      <c r="B28" s="21">
        <f>SUM(B26:B27)</f>
        <v>47</v>
      </c>
      <c r="C28" s="8">
        <f>B28/B$28</f>
        <v>1</v>
      </c>
    </row>
    <row r="31" ht="13.5" thickBot="1">
      <c r="A31" s="3" t="s">
        <v>89</v>
      </c>
    </row>
    <row r="32" spans="1:3" ht="24.75" customHeight="1" thickBot="1">
      <c r="A32" s="17"/>
      <c r="B32" s="2" t="s">
        <v>1</v>
      </c>
      <c r="C32" s="2" t="s">
        <v>2</v>
      </c>
    </row>
    <row r="33" spans="1:3" ht="13.5" thickTop="1">
      <c r="A33" s="9" t="s">
        <v>26</v>
      </c>
      <c r="B33" s="12">
        <v>11</v>
      </c>
      <c r="C33" s="4">
        <f>B33/B$35</f>
        <v>0.23404255319148937</v>
      </c>
    </row>
    <row r="34" spans="1:3" ht="13.5" thickBot="1">
      <c r="A34" s="10" t="s">
        <v>27</v>
      </c>
      <c r="B34" s="12">
        <v>36</v>
      </c>
      <c r="C34" s="4">
        <f>B34/B$35</f>
        <v>0.7659574468085106</v>
      </c>
    </row>
    <row r="35" spans="1:3" ht="14.25" thickBot="1" thickTop="1">
      <c r="A35" s="11" t="s">
        <v>0</v>
      </c>
      <c r="B35" s="21">
        <f>SUM(B33:B34)</f>
        <v>47</v>
      </c>
      <c r="C35" s="8">
        <f>B35/B$35</f>
        <v>1</v>
      </c>
    </row>
    <row r="38" ht="13.5" thickBot="1">
      <c r="A38" s="3" t="s">
        <v>90</v>
      </c>
    </row>
    <row r="39" spans="1:3" ht="24.75" customHeight="1" thickBot="1">
      <c r="A39" s="17"/>
      <c r="B39" s="2" t="s">
        <v>1</v>
      </c>
      <c r="C39" s="2" t="s">
        <v>2</v>
      </c>
    </row>
    <row r="40" spans="1:3" ht="13.5" thickTop="1">
      <c r="A40" s="9" t="s">
        <v>25</v>
      </c>
      <c r="B40" s="12">
        <v>27</v>
      </c>
      <c r="C40" s="4">
        <f aca="true" t="shared" si="1" ref="C40:C45">B40/B$45</f>
        <v>0.574468085106383</v>
      </c>
    </row>
    <row r="41" spans="1:3" ht="12.75">
      <c r="A41" s="9" t="s">
        <v>29</v>
      </c>
      <c r="B41" s="12">
        <v>1</v>
      </c>
      <c r="C41" s="4">
        <f t="shared" si="1"/>
        <v>0.02127659574468085</v>
      </c>
    </row>
    <row r="42" spans="1:3" ht="12.75">
      <c r="A42" s="9" t="s">
        <v>30</v>
      </c>
      <c r="B42" s="12">
        <v>7</v>
      </c>
      <c r="C42" s="4">
        <f t="shared" si="1"/>
        <v>0.14893617021276595</v>
      </c>
    </row>
    <row r="43" spans="1:3" ht="12.75">
      <c r="A43" s="9" t="s">
        <v>31</v>
      </c>
      <c r="B43" s="12">
        <v>12</v>
      </c>
      <c r="C43" s="4">
        <f t="shared" si="1"/>
        <v>0.2553191489361702</v>
      </c>
    </row>
    <row r="44" spans="1:3" ht="13.5" thickBot="1">
      <c r="A44" s="10" t="s">
        <v>32</v>
      </c>
      <c r="B44" s="18">
        <v>0</v>
      </c>
      <c r="C44" s="6">
        <f t="shared" si="1"/>
        <v>0</v>
      </c>
    </row>
    <row r="45" spans="1:3" ht="14.25" thickBot="1" thickTop="1">
      <c r="A45" s="11" t="s">
        <v>0</v>
      </c>
      <c r="B45" s="21">
        <f>SUM(B40:B44)</f>
        <v>47</v>
      </c>
      <c r="C45" s="8">
        <f t="shared" si="1"/>
        <v>1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Roman,Negrito"&amp;18CRIAM Niterói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C46"/>
  <sheetViews>
    <sheetView workbookViewId="0" topLeftCell="A23">
      <selection activeCell="A37" sqref="A37"/>
    </sheetView>
  </sheetViews>
  <sheetFormatPr defaultColWidth="9.140625" defaultRowHeight="12.75"/>
  <cols>
    <col min="1" max="1" width="22.7109375" style="12" customWidth="1"/>
    <col min="2" max="3" width="8.7109375" style="12" customWidth="1"/>
    <col min="4" max="16384" width="9.140625" style="12" customWidth="1"/>
  </cols>
  <sheetData>
    <row r="2" spans="1:3" ht="13.5" thickBot="1">
      <c r="A2" s="3" t="s">
        <v>95</v>
      </c>
      <c r="B2" s="13"/>
      <c r="C2" s="13"/>
    </row>
    <row r="3" spans="1:3" ht="24.75" customHeight="1" thickBot="1">
      <c r="A3" s="14"/>
      <c r="B3" s="1" t="s">
        <v>1</v>
      </c>
      <c r="C3" s="2" t="s">
        <v>2</v>
      </c>
    </row>
    <row r="4" spans="1:3" ht="13.5" thickTop="1">
      <c r="A4" s="5" t="s">
        <v>5</v>
      </c>
      <c r="B4" s="15">
        <v>1</v>
      </c>
      <c r="C4" s="4">
        <f aca="true" t="shared" si="0" ref="C4:C12">B4/B$12</f>
        <v>0.006024096385542169</v>
      </c>
    </row>
    <row r="5" spans="1:3" ht="12.75">
      <c r="A5" s="5" t="s">
        <v>7</v>
      </c>
      <c r="B5" s="15">
        <v>12</v>
      </c>
      <c r="C5" s="4">
        <f t="shared" si="0"/>
        <v>0.07228915662650602</v>
      </c>
    </row>
    <row r="6" spans="1:3" ht="12.75">
      <c r="A6" s="5" t="s">
        <v>8</v>
      </c>
      <c r="B6" s="15">
        <v>26</v>
      </c>
      <c r="C6" s="4">
        <f t="shared" si="0"/>
        <v>0.1566265060240964</v>
      </c>
    </row>
    <row r="7" spans="1:3" ht="12.75">
      <c r="A7" s="5" t="s">
        <v>9</v>
      </c>
      <c r="B7" s="15">
        <v>47</v>
      </c>
      <c r="C7" s="4">
        <f t="shared" si="0"/>
        <v>0.28313253012048195</v>
      </c>
    </row>
    <row r="8" spans="1:3" ht="12.75">
      <c r="A8" s="5" t="s">
        <v>10</v>
      </c>
      <c r="B8" s="15">
        <v>44</v>
      </c>
      <c r="C8" s="4">
        <f t="shared" si="0"/>
        <v>0.26506024096385544</v>
      </c>
    </row>
    <row r="9" spans="1:3" ht="12.75">
      <c r="A9" s="5" t="s">
        <v>11</v>
      </c>
      <c r="B9" s="15">
        <v>31</v>
      </c>
      <c r="C9" s="4">
        <f t="shared" si="0"/>
        <v>0.18674698795180722</v>
      </c>
    </row>
    <row r="10" spans="1:3" ht="12.75">
      <c r="A10" s="5" t="s">
        <v>12</v>
      </c>
      <c r="B10" s="15">
        <v>3</v>
      </c>
      <c r="C10" s="4">
        <f t="shared" si="0"/>
        <v>0.018072289156626505</v>
      </c>
    </row>
    <row r="11" spans="1:3" ht="13.5" thickBot="1">
      <c r="A11" s="5" t="s">
        <v>13</v>
      </c>
      <c r="B11" s="15">
        <v>2</v>
      </c>
      <c r="C11" s="4">
        <f t="shared" si="0"/>
        <v>0.012048192771084338</v>
      </c>
    </row>
    <row r="12" spans="1:3" ht="14.25" thickBot="1" thickTop="1">
      <c r="A12" s="7" t="s">
        <v>0</v>
      </c>
      <c r="B12" s="16">
        <f>SUM(B4:B11)</f>
        <v>166</v>
      </c>
      <c r="C12" s="8">
        <f t="shared" si="0"/>
        <v>1</v>
      </c>
    </row>
    <row r="13" ht="12.75">
      <c r="A13" s="26" t="s">
        <v>138</v>
      </c>
    </row>
    <row r="15" spans="1:3" ht="13.5" thickBot="1">
      <c r="A15" s="3" t="s">
        <v>91</v>
      </c>
      <c r="B15" s="13"/>
      <c r="C15" s="13"/>
    </row>
    <row r="16" spans="1:3" ht="24.75" customHeight="1" thickBot="1">
      <c r="A16" s="17"/>
      <c r="B16" s="2" t="s">
        <v>1</v>
      </c>
      <c r="C16" s="2" t="s">
        <v>2</v>
      </c>
    </row>
    <row r="17" spans="1:3" ht="13.5" thickTop="1">
      <c r="A17" s="25" t="s">
        <v>15</v>
      </c>
      <c r="B17" s="12">
        <v>4</v>
      </c>
      <c r="C17" s="4">
        <f>B17/B$21</f>
        <v>0.023529411764705882</v>
      </c>
    </row>
    <row r="18" spans="1:3" ht="12.75">
      <c r="A18" s="9" t="s">
        <v>16</v>
      </c>
      <c r="B18" s="22">
        <v>156</v>
      </c>
      <c r="C18" s="4">
        <f>B18/B$21</f>
        <v>0.9176470588235294</v>
      </c>
    </row>
    <row r="19" spans="1:3" ht="12.75">
      <c r="A19" s="23" t="s">
        <v>18</v>
      </c>
      <c r="B19" s="12">
        <v>1</v>
      </c>
      <c r="C19" s="4">
        <f>B19/B$21</f>
        <v>0.0058823529411764705</v>
      </c>
    </row>
    <row r="20" spans="1:3" ht="13.5" thickBot="1">
      <c r="A20" s="24" t="s">
        <v>20</v>
      </c>
      <c r="B20" s="18">
        <v>9</v>
      </c>
      <c r="C20" s="6">
        <f>B20/B$21</f>
        <v>0.052941176470588235</v>
      </c>
    </row>
    <row r="21" spans="1:3" ht="14.25" thickBot="1" thickTop="1">
      <c r="A21" s="19" t="s">
        <v>0</v>
      </c>
      <c r="B21" s="13">
        <f>SUM(B17:B20)</f>
        <v>170</v>
      </c>
      <c r="C21" s="20">
        <f>B21/B$21</f>
        <v>1</v>
      </c>
    </row>
    <row r="24" ht="13.5" thickBot="1">
      <c r="A24" s="3" t="s">
        <v>92</v>
      </c>
    </row>
    <row r="25" spans="1:3" ht="24.75" customHeight="1" thickBot="1">
      <c r="A25" s="17"/>
      <c r="B25" s="2" t="s">
        <v>1</v>
      </c>
      <c r="C25" s="2" t="s">
        <v>2</v>
      </c>
    </row>
    <row r="26" spans="1:3" ht="13.5" thickTop="1">
      <c r="A26" s="25" t="s">
        <v>22</v>
      </c>
      <c r="B26" s="12">
        <v>104</v>
      </c>
      <c r="C26" s="4">
        <f>B26/B$29</f>
        <v>0.611764705882353</v>
      </c>
    </row>
    <row r="27" spans="1:3" ht="12.75">
      <c r="A27" s="9" t="s">
        <v>23</v>
      </c>
      <c r="B27" s="22">
        <v>44</v>
      </c>
      <c r="C27" s="4">
        <f>B27/B$29</f>
        <v>0.25882352941176473</v>
      </c>
    </row>
    <row r="28" spans="1:3" ht="13.5" thickBot="1">
      <c r="A28" s="10" t="s">
        <v>45</v>
      </c>
      <c r="B28" s="12">
        <v>22</v>
      </c>
      <c r="C28" s="4">
        <f>B28/B$29</f>
        <v>0.12941176470588237</v>
      </c>
    </row>
    <row r="29" spans="1:3" ht="14.25" thickBot="1" thickTop="1">
      <c r="A29" s="11" t="s">
        <v>0</v>
      </c>
      <c r="B29" s="21">
        <f>SUM(B26:B28)</f>
        <v>170</v>
      </c>
      <c r="C29" s="8">
        <f>B29/B$29</f>
        <v>1</v>
      </c>
    </row>
    <row r="32" ht="13.5" thickBot="1">
      <c r="A32" s="3" t="s">
        <v>93</v>
      </c>
    </row>
    <row r="33" spans="1:3" ht="24.75" customHeight="1" thickBot="1">
      <c r="A33" s="17"/>
      <c r="B33" s="2" t="s">
        <v>1</v>
      </c>
      <c r="C33" s="2" t="s">
        <v>2</v>
      </c>
    </row>
    <row r="34" spans="1:3" ht="13.5" thickTop="1">
      <c r="A34" s="9" t="s">
        <v>26</v>
      </c>
      <c r="B34" s="12">
        <v>40</v>
      </c>
      <c r="C34" s="4">
        <f>B34/B$36</f>
        <v>0.3007518796992481</v>
      </c>
    </row>
    <row r="35" spans="1:3" ht="13.5" thickBot="1">
      <c r="A35" s="10" t="s">
        <v>27</v>
      </c>
      <c r="B35" s="12">
        <v>93</v>
      </c>
      <c r="C35" s="4">
        <f>B35/B$36</f>
        <v>0.6992481203007519</v>
      </c>
    </row>
    <row r="36" spans="1:3" ht="14.25" thickBot="1" thickTop="1">
      <c r="A36" s="11" t="s">
        <v>0</v>
      </c>
      <c r="B36" s="21">
        <f>SUM(B34:B35)</f>
        <v>133</v>
      </c>
      <c r="C36" s="8">
        <f>B36/B$36</f>
        <v>1</v>
      </c>
    </row>
    <row r="37" ht="12.75">
      <c r="A37" s="26" t="s">
        <v>139</v>
      </c>
    </row>
    <row r="39" ht="13.5" thickBot="1">
      <c r="A39" s="3" t="s">
        <v>94</v>
      </c>
    </row>
    <row r="40" spans="1:3" ht="24.75" customHeight="1" thickBot="1">
      <c r="A40" s="17"/>
      <c r="B40" s="2" t="s">
        <v>1</v>
      </c>
      <c r="C40" s="2" t="s">
        <v>2</v>
      </c>
    </row>
    <row r="41" spans="1:3" ht="13.5" thickTop="1">
      <c r="A41" s="9" t="s">
        <v>25</v>
      </c>
      <c r="B41" s="12">
        <v>83</v>
      </c>
      <c r="C41" s="4">
        <f aca="true" t="shared" si="1" ref="C41:C46">B41/B$46</f>
        <v>0.48823529411764705</v>
      </c>
    </row>
    <row r="42" spans="1:3" ht="12.75">
      <c r="A42" s="9" t="s">
        <v>29</v>
      </c>
      <c r="B42" s="12">
        <v>5</v>
      </c>
      <c r="C42" s="4">
        <f t="shared" si="1"/>
        <v>0.029411764705882353</v>
      </c>
    </row>
    <row r="43" spans="1:3" ht="12.75">
      <c r="A43" s="9" t="s">
        <v>30</v>
      </c>
      <c r="B43" s="12">
        <v>9</v>
      </c>
      <c r="C43" s="4">
        <f t="shared" si="1"/>
        <v>0.052941176470588235</v>
      </c>
    </row>
    <row r="44" spans="1:3" ht="12.75">
      <c r="A44" s="9" t="s">
        <v>31</v>
      </c>
      <c r="B44" s="12">
        <v>52</v>
      </c>
      <c r="C44" s="4">
        <f t="shared" si="1"/>
        <v>0.3058823529411765</v>
      </c>
    </row>
    <row r="45" spans="1:3" ht="13.5" thickBot="1">
      <c r="A45" s="10" t="s">
        <v>32</v>
      </c>
      <c r="B45" s="18">
        <v>21</v>
      </c>
      <c r="C45" s="6">
        <f t="shared" si="1"/>
        <v>0.12352941176470589</v>
      </c>
    </row>
    <row r="46" spans="1:3" ht="14.25" thickBot="1" thickTop="1">
      <c r="A46" s="11" t="s">
        <v>0</v>
      </c>
      <c r="B46" s="21">
        <f>SUM(B41:B45)</f>
        <v>170</v>
      </c>
      <c r="C46" s="8">
        <f t="shared" si="1"/>
        <v>1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Roman,Negrito"&amp;18CRIAM Nova Iguaçu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C45"/>
  <sheetViews>
    <sheetView workbookViewId="0" topLeftCell="A1">
      <selection activeCell="A2" sqref="A2"/>
    </sheetView>
  </sheetViews>
  <sheetFormatPr defaultColWidth="9.140625" defaultRowHeight="12.75"/>
  <cols>
    <col min="1" max="1" width="22.7109375" style="12" customWidth="1"/>
    <col min="2" max="3" width="8.7109375" style="12" customWidth="1"/>
    <col min="4" max="16384" width="9.140625" style="12" customWidth="1"/>
  </cols>
  <sheetData>
    <row r="2" spans="1:3" ht="13.5" thickBot="1">
      <c r="A2" s="3" t="s">
        <v>96</v>
      </c>
      <c r="B2" s="13"/>
      <c r="C2" s="13"/>
    </row>
    <row r="3" spans="1:3" ht="24.75" customHeight="1" thickBot="1">
      <c r="A3" s="14"/>
      <c r="B3" s="1" t="s">
        <v>1</v>
      </c>
      <c r="C3" s="2" t="s">
        <v>2</v>
      </c>
    </row>
    <row r="4" spans="1:3" ht="13.5" thickTop="1">
      <c r="A4" s="5" t="s">
        <v>6</v>
      </c>
      <c r="B4" s="15">
        <v>4</v>
      </c>
      <c r="C4" s="4">
        <f aca="true" t="shared" si="0" ref="C4:C11">B4/B$11</f>
        <v>0.05714285714285714</v>
      </c>
    </row>
    <row r="5" spans="1:3" ht="12.75">
      <c r="A5" s="5" t="s">
        <v>7</v>
      </c>
      <c r="B5" s="15">
        <v>3</v>
      </c>
      <c r="C5" s="4">
        <f t="shared" si="0"/>
        <v>0.04285714285714286</v>
      </c>
    </row>
    <row r="6" spans="1:3" ht="12.75">
      <c r="A6" s="5" t="s">
        <v>8</v>
      </c>
      <c r="B6" s="15">
        <v>7</v>
      </c>
      <c r="C6" s="4">
        <f t="shared" si="0"/>
        <v>0.1</v>
      </c>
    </row>
    <row r="7" spans="1:3" ht="12.75">
      <c r="A7" s="5" t="s">
        <v>9</v>
      </c>
      <c r="B7" s="15">
        <v>15</v>
      </c>
      <c r="C7" s="4">
        <f t="shared" si="0"/>
        <v>0.21428571428571427</v>
      </c>
    </row>
    <row r="8" spans="1:3" ht="12.75">
      <c r="A8" s="5" t="s">
        <v>10</v>
      </c>
      <c r="B8" s="15">
        <v>25</v>
      </c>
      <c r="C8" s="4">
        <f t="shared" si="0"/>
        <v>0.35714285714285715</v>
      </c>
    </row>
    <row r="9" spans="1:3" ht="12.75">
      <c r="A9" s="5" t="s">
        <v>11</v>
      </c>
      <c r="B9" s="15">
        <v>11</v>
      </c>
      <c r="C9" s="4">
        <f t="shared" si="0"/>
        <v>0.15714285714285714</v>
      </c>
    </row>
    <row r="10" spans="1:3" ht="13.5" thickBot="1">
      <c r="A10" s="5" t="s">
        <v>12</v>
      </c>
      <c r="B10" s="15">
        <v>5</v>
      </c>
      <c r="C10" s="4">
        <f t="shared" si="0"/>
        <v>0.07142857142857142</v>
      </c>
    </row>
    <row r="11" spans="1:3" ht="14.25" thickBot="1" thickTop="1">
      <c r="A11" s="7" t="s">
        <v>0</v>
      </c>
      <c r="B11" s="16">
        <f>SUM(B4:B10)</f>
        <v>70</v>
      </c>
      <c r="C11" s="8">
        <f t="shared" si="0"/>
        <v>1</v>
      </c>
    </row>
    <row r="14" spans="1:3" ht="13.5" thickBot="1">
      <c r="A14" s="3" t="s">
        <v>97</v>
      </c>
      <c r="B14" s="13"/>
      <c r="C14" s="13"/>
    </row>
    <row r="15" spans="1:3" ht="24.75" customHeight="1" thickBot="1">
      <c r="A15" s="17"/>
      <c r="B15" s="2" t="s">
        <v>1</v>
      </c>
      <c r="C15" s="2" t="s">
        <v>2</v>
      </c>
    </row>
    <row r="16" spans="1:3" ht="13.5" thickTop="1">
      <c r="A16" s="9" t="s">
        <v>15</v>
      </c>
      <c r="B16" s="12">
        <v>3</v>
      </c>
      <c r="C16" s="4">
        <f aca="true" t="shared" si="1" ref="C16:C22">B16/B$22</f>
        <v>0.04285714285714286</v>
      </c>
    </row>
    <row r="17" spans="1:3" ht="12.75">
      <c r="A17" s="9" t="s">
        <v>16</v>
      </c>
      <c r="B17" s="22">
        <v>32</v>
      </c>
      <c r="C17" s="4">
        <f t="shared" si="1"/>
        <v>0.45714285714285713</v>
      </c>
    </row>
    <row r="18" spans="1:3" ht="12.75">
      <c r="A18" s="23" t="s">
        <v>17</v>
      </c>
      <c r="B18" s="12">
        <v>6</v>
      </c>
      <c r="C18" s="4">
        <f t="shared" si="1"/>
        <v>0.08571428571428572</v>
      </c>
    </row>
    <row r="19" spans="1:3" ht="12.75">
      <c r="A19" s="23" t="s">
        <v>18</v>
      </c>
      <c r="B19" s="12">
        <v>7</v>
      </c>
      <c r="C19" s="4">
        <f t="shared" si="1"/>
        <v>0.1</v>
      </c>
    </row>
    <row r="20" spans="1:3" ht="12.75">
      <c r="A20" s="23" t="s">
        <v>19</v>
      </c>
      <c r="B20" s="12">
        <v>16</v>
      </c>
      <c r="C20" s="4">
        <f t="shared" si="1"/>
        <v>0.22857142857142856</v>
      </c>
    </row>
    <row r="21" spans="1:3" ht="13.5" thickBot="1">
      <c r="A21" s="24" t="s">
        <v>20</v>
      </c>
      <c r="B21" s="18">
        <v>6</v>
      </c>
      <c r="C21" s="6">
        <f t="shared" si="1"/>
        <v>0.08571428571428572</v>
      </c>
    </row>
    <row r="22" spans="1:3" ht="14.25" thickBot="1" thickTop="1">
      <c r="A22" s="19" t="s">
        <v>0</v>
      </c>
      <c r="B22" s="13">
        <f>SUM(B16:B21)</f>
        <v>70</v>
      </c>
      <c r="C22" s="8">
        <f t="shared" si="1"/>
        <v>1</v>
      </c>
    </row>
    <row r="25" ht="13.5" thickBot="1">
      <c r="A25" s="3" t="s">
        <v>98</v>
      </c>
    </row>
    <row r="26" spans="1:3" ht="24.75" customHeight="1" thickBot="1">
      <c r="A26" s="17"/>
      <c r="B26" s="2" t="s">
        <v>1</v>
      </c>
      <c r="C26" s="2" t="s">
        <v>2</v>
      </c>
    </row>
    <row r="27" spans="1:3" ht="13.5" thickTop="1">
      <c r="A27" s="9" t="s">
        <v>22</v>
      </c>
      <c r="B27" s="12">
        <v>21</v>
      </c>
      <c r="C27" s="4">
        <f>B27/B$29</f>
        <v>0.3</v>
      </c>
    </row>
    <row r="28" spans="1:3" ht="13.5" thickBot="1">
      <c r="A28" s="10" t="s">
        <v>23</v>
      </c>
      <c r="B28" s="12">
        <v>49</v>
      </c>
      <c r="C28" s="4">
        <f>B28/B$29</f>
        <v>0.7</v>
      </c>
    </row>
    <row r="29" spans="1:3" ht="14.25" thickBot="1" thickTop="1">
      <c r="A29" s="11" t="s">
        <v>0</v>
      </c>
      <c r="B29" s="21">
        <f>SUM(B27:B28)</f>
        <v>70</v>
      </c>
      <c r="C29" s="8">
        <f>B29/B$29</f>
        <v>1</v>
      </c>
    </row>
    <row r="32" ht="13.5" thickBot="1">
      <c r="A32" s="3" t="s">
        <v>99</v>
      </c>
    </row>
    <row r="33" spans="1:3" ht="24.75" customHeight="1" thickBot="1">
      <c r="A33" s="17"/>
      <c r="B33" s="2" t="s">
        <v>1</v>
      </c>
      <c r="C33" s="2" t="s">
        <v>2</v>
      </c>
    </row>
    <row r="34" spans="1:3" ht="13.5" thickTop="1">
      <c r="A34" s="9" t="s">
        <v>26</v>
      </c>
      <c r="B34" s="12">
        <v>28</v>
      </c>
      <c r="C34" s="4">
        <f>B34/B$36</f>
        <v>0.4</v>
      </c>
    </row>
    <row r="35" spans="1:3" ht="13.5" thickBot="1">
      <c r="A35" s="10" t="s">
        <v>27</v>
      </c>
      <c r="B35" s="12">
        <v>42</v>
      </c>
      <c r="C35" s="4">
        <f>B35/B$36</f>
        <v>0.6</v>
      </c>
    </row>
    <row r="36" spans="1:3" ht="14.25" thickBot="1" thickTop="1">
      <c r="A36" s="11" t="s">
        <v>0</v>
      </c>
      <c r="B36" s="21">
        <f>SUM(B34:B35)</f>
        <v>70</v>
      </c>
      <c r="C36" s="8">
        <f>B36/B$36</f>
        <v>1</v>
      </c>
    </row>
    <row r="39" ht="13.5" thickBot="1">
      <c r="A39" s="3" t="s">
        <v>100</v>
      </c>
    </row>
    <row r="40" spans="1:3" ht="24.75" customHeight="1" thickBot="1">
      <c r="A40" s="17"/>
      <c r="B40" s="2" t="s">
        <v>1</v>
      </c>
      <c r="C40" s="2" t="s">
        <v>2</v>
      </c>
    </row>
    <row r="41" spans="1:3" ht="13.5" thickTop="1">
      <c r="A41" s="9" t="s">
        <v>25</v>
      </c>
      <c r="B41" s="12">
        <v>30</v>
      </c>
      <c r="C41" s="4">
        <f>B41/B$45</f>
        <v>0.42857142857142855</v>
      </c>
    </row>
    <row r="42" spans="1:3" ht="12.75">
      <c r="A42" s="9" t="s">
        <v>30</v>
      </c>
      <c r="B42" s="12">
        <v>5</v>
      </c>
      <c r="C42" s="4">
        <f>B42/B$45</f>
        <v>0.07142857142857142</v>
      </c>
    </row>
    <row r="43" spans="1:3" ht="12.75">
      <c r="A43" s="9" t="s">
        <v>31</v>
      </c>
      <c r="B43" s="12">
        <v>26</v>
      </c>
      <c r="C43" s="4">
        <f>B43/B$45</f>
        <v>0.37142857142857144</v>
      </c>
    </row>
    <row r="44" spans="1:3" ht="13.5" thickBot="1">
      <c r="A44" s="10" t="s">
        <v>32</v>
      </c>
      <c r="B44" s="18">
        <v>9</v>
      </c>
      <c r="C44" s="6">
        <f>B44/B$45</f>
        <v>0.12857142857142856</v>
      </c>
    </row>
    <row r="45" spans="1:3" ht="14.25" thickBot="1" thickTop="1">
      <c r="A45" s="11" t="s">
        <v>0</v>
      </c>
      <c r="B45" s="21">
        <f>SUM(B41:B44)</f>
        <v>70</v>
      </c>
      <c r="C45" s="8">
        <f>B45/B$45</f>
        <v>1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Roman,Negrito"&amp;18CRIAM Penha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C41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12" customWidth="1"/>
    <col min="2" max="3" width="8.7109375" style="12" customWidth="1"/>
    <col min="4" max="16384" width="9.140625" style="12" customWidth="1"/>
  </cols>
  <sheetData>
    <row r="2" spans="1:3" ht="13.5" thickBot="1">
      <c r="A2" s="3" t="s">
        <v>101</v>
      </c>
      <c r="B2" s="13"/>
      <c r="C2" s="13"/>
    </row>
    <row r="3" spans="1:3" ht="24.75" customHeight="1" thickBot="1">
      <c r="A3" s="14"/>
      <c r="B3" s="1" t="s">
        <v>1</v>
      </c>
      <c r="C3" s="2" t="s">
        <v>2</v>
      </c>
    </row>
    <row r="4" spans="1:3" ht="13.5" thickTop="1">
      <c r="A4" s="5" t="s">
        <v>6</v>
      </c>
      <c r="B4" s="15">
        <v>2</v>
      </c>
      <c r="C4" s="4">
        <f aca="true" t="shared" si="0" ref="C4:C11">B4/B$11</f>
        <v>0.08</v>
      </c>
    </row>
    <row r="5" spans="1:3" ht="12.75">
      <c r="A5" s="5" t="s">
        <v>7</v>
      </c>
      <c r="B5" s="15">
        <v>1</v>
      </c>
      <c r="C5" s="4">
        <f t="shared" si="0"/>
        <v>0.04</v>
      </c>
    </row>
    <row r="6" spans="1:3" ht="12.75">
      <c r="A6" s="5" t="s">
        <v>8</v>
      </c>
      <c r="B6" s="15">
        <v>2</v>
      </c>
      <c r="C6" s="4">
        <f t="shared" si="0"/>
        <v>0.08</v>
      </c>
    </row>
    <row r="7" spans="1:3" ht="12.75">
      <c r="A7" s="5" t="s">
        <v>9</v>
      </c>
      <c r="B7" s="15">
        <v>6</v>
      </c>
      <c r="C7" s="4">
        <f t="shared" si="0"/>
        <v>0.24</v>
      </c>
    </row>
    <row r="8" spans="1:3" ht="12.75">
      <c r="A8" s="5" t="s">
        <v>10</v>
      </c>
      <c r="B8" s="15">
        <v>9</v>
      </c>
      <c r="C8" s="4">
        <f t="shared" si="0"/>
        <v>0.36</v>
      </c>
    </row>
    <row r="9" spans="1:3" ht="12.75">
      <c r="A9" s="5" t="s">
        <v>11</v>
      </c>
      <c r="B9" s="15">
        <v>4</v>
      </c>
      <c r="C9" s="4">
        <f t="shared" si="0"/>
        <v>0.16</v>
      </c>
    </row>
    <row r="10" spans="1:3" ht="13.5" thickBot="1">
      <c r="A10" s="5" t="s">
        <v>12</v>
      </c>
      <c r="B10" s="15">
        <v>1</v>
      </c>
      <c r="C10" s="4">
        <f t="shared" si="0"/>
        <v>0.04</v>
      </c>
    </row>
    <row r="11" spans="1:3" ht="14.25" thickBot="1" thickTop="1">
      <c r="A11" s="7" t="s">
        <v>0</v>
      </c>
      <c r="B11" s="16">
        <f>SUM(B4:B10)</f>
        <v>25</v>
      </c>
      <c r="C11" s="8">
        <f t="shared" si="0"/>
        <v>1</v>
      </c>
    </row>
    <row r="14" spans="1:3" ht="13.5" thickBot="1">
      <c r="A14" s="3" t="s">
        <v>102</v>
      </c>
      <c r="B14" s="13"/>
      <c r="C14" s="13"/>
    </row>
    <row r="15" spans="1:3" ht="24.75" customHeight="1" thickBot="1">
      <c r="A15" s="17"/>
      <c r="B15" s="2" t="s">
        <v>1</v>
      </c>
      <c r="C15" s="2" t="s">
        <v>2</v>
      </c>
    </row>
    <row r="16" spans="1:3" ht="13.5" thickTop="1">
      <c r="A16" s="9" t="s">
        <v>16</v>
      </c>
      <c r="B16" s="12">
        <v>24</v>
      </c>
      <c r="C16" s="4">
        <f>B16/B$18</f>
        <v>0.96</v>
      </c>
    </row>
    <row r="17" spans="1:3" ht="13.5" thickBot="1">
      <c r="A17" s="10" t="s">
        <v>18</v>
      </c>
      <c r="B17" s="18">
        <v>1</v>
      </c>
      <c r="C17" s="6">
        <f>B17/B$18</f>
        <v>0.04</v>
      </c>
    </row>
    <row r="18" spans="1:3" ht="14.25" thickBot="1" thickTop="1">
      <c r="A18" s="19" t="s">
        <v>0</v>
      </c>
      <c r="B18" s="13">
        <f>SUM(B16:B17)</f>
        <v>25</v>
      </c>
      <c r="C18" s="20">
        <f>B18/B$18</f>
        <v>1</v>
      </c>
    </row>
    <row r="21" ht="13.5" thickBot="1">
      <c r="A21" s="3" t="s">
        <v>103</v>
      </c>
    </row>
    <row r="22" spans="1:3" ht="24.75" customHeight="1" thickBot="1">
      <c r="A22" s="17"/>
      <c r="B22" s="2" t="s">
        <v>1</v>
      </c>
      <c r="C22" s="2" t="s">
        <v>2</v>
      </c>
    </row>
    <row r="23" spans="1:3" ht="13.5" thickTop="1">
      <c r="A23" s="9" t="s">
        <v>22</v>
      </c>
      <c r="B23" s="12">
        <v>13</v>
      </c>
      <c r="C23" s="4">
        <f>B23/B$25</f>
        <v>0.52</v>
      </c>
    </row>
    <row r="24" spans="1:3" ht="13.5" thickBot="1">
      <c r="A24" s="10" t="s">
        <v>23</v>
      </c>
      <c r="B24" s="12">
        <v>12</v>
      </c>
      <c r="C24" s="4">
        <f>B24/B$25</f>
        <v>0.48</v>
      </c>
    </row>
    <row r="25" spans="1:3" ht="14.25" thickBot="1" thickTop="1">
      <c r="A25" s="11" t="s">
        <v>0</v>
      </c>
      <c r="B25" s="21">
        <f>SUM(B23:B24)</f>
        <v>25</v>
      </c>
      <c r="C25" s="8">
        <f>B25/B$25</f>
        <v>1</v>
      </c>
    </row>
    <row r="28" ht="13.5" thickBot="1">
      <c r="A28" s="3" t="s">
        <v>104</v>
      </c>
    </row>
    <row r="29" spans="1:3" ht="24.75" customHeight="1" thickBot="1">
      <c r="A29" s="17"/>
      <c r="B29" s="2" t="s">
        <v>1</v>
      </c>
      <c r="C29" s="2" t="s">
        <v>2</v>
      </c>
    </row>
    <row r="30" spans="1:3" ht="13.5" thickTop="1">
      <c r="A30" s="9" t="s">
        <v>26</v>
      </c>
      <c r="B30" s="12">
        <v>6</v>
      </c>
      <c r="C30" s="4">
        <f>B30/B$32</f>
        <v>0.24</v>
      </c>
    </row>
    <row r="31" spans="1:3" ht="13.5" thickBot="1">
      <c r="A31" s="10" t="s">
        <v>27</v>
      </c>
      <c r="B31" s="12">
        <v>19</v>
      </c>
      <c r="C31" s="4">
        <f>B31/B$32</f>
        <v>0.76</v>
      </c>
    </row>
    <row r="32" spans="1:3" ht="14.25" thickBot="1" thickTop="1">
      <c r="A32" s="11" t="s">
        <v>0</v>
      </c>
      <c r="B32" s="21">
        <f>SUM(B30:B31)</f>
        <v>25</v>
      </c>
      <c r="C32" s="8">
        <f>B32/B$32</f>
        <v>1</v>
      </c>
    </row>
    <row r="35" ht="13.5" thickBot="1">
      <c r="A35" s="3" t="s">
        <v>105</v>
      </c>
    </row>
    <row r="36" spans="1:3" ht="24.75" customHeight="1" thickBot="1">
      <c r="A36" s="17"/>
      <c r="B36" s="2" t="s">
        <v>1</v>
      </c>
      <c r="C36" s="2" t="s">
        <v>2</v>
      </c>
    </row>
    <row r="37" spans="1:3" ht="13.5" thickTop="1">
      <c r="A37" s="9" t="s">
        <v>25</v>
      </c>
      <c r="B37" s="12">
        <v>8</v>
      </c>
      <c r="C37" s="4">
        <f>B37/B$41</f>
        <v>0.32</v>
      </c>
    </row>
    <row r="38" spans="1:3" ht="12.75">
      <c r="A38" s="9" t="s">
        <v>30</v>
      </c>
      <c r="B38" s="12">
        <v>5</v>
      </c>
      <c r="C38" s="4">
        <f>B38/B$41</f>
        <v>0.2</v>
      </c>
    </row>
    <row r="39" spans="1:3" ht="12.75">
      <c r="A39" s="9" t="s">
        <v>31</v>
      </c>
      <c r="B39" s="12">
        <v>4</v>
      </c>
      <c r="C39" s="4">
        <f>B39/B$41</f>
        <v>0.16</v>
      </c>
    </row>
    <row r="40" spans="1:3" ht="13.5" thickBot="1">
      <c r="A40" s="10" t="s">
        <v>32</v>
      </c>
      <c r="B40" s="18">
        <v>8</v>
      </c>
      <c r="C40" s="6">
        <f>B40/B$41</f>
        <v>0.32</v>
      </c>
    </row>
    <row r="41" spans="1:3" ht="14.25" thickBot="1" thickTop="1">
      <c r="A41" s="11" t="s">
        <v>0</v>
      </c>
      <c r="B41" s="21">
        <f>SUM(B37:B40)</f>
        <v>25</v>
      </c>
      <c r="C41" s="8">
        <f>B41/B$41</f>
        <v>1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Roman,Negrito"&amp;18CRIAM Ricardo de Albuquerque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C39"/>
  <sheetViews>
    <sheetView workbookViewId="0" topLeftCell="A39">
      <selection activeCell="B43" sqref="B43"/>
    </sheetView>
  </sheetViews>
  <sheetFormatPr defaultColWidth="9.140625" defaultRowHeight="12.75"/>
  <cols>
    <col min="1" max="1" width="22.7109375" style="12" customWidth="1"/>
    <col min="2" max="3" width="8.7109375" style="12" customWidth="1"/>
    <col min="4" max="16384" width="9.140625" style="12" customWidth="1"/>
  </cols>
  <sheetData>
    <row r="2" spans="1:3" ht="13.5" thickBot="1">
      <c r="A2" s="3" t="s">
        <v>106</v>
      </c>
      <c r="B2" s="13"/>
      <c r="C2" s="13"/>
    </row>
    <row r="3" spans="1:3" ht="24.75" customHeight="1" thickBot="1">
      <c r="A3" s="14"/>
      <c r="B3" s="1" t="s">
        <v>1</v>
      </c>
      <c r="C3" s="2" t="s">
        <v>2</v>
      </c>
    </row>
    <row r="4" spans="1:3" ht="13.5" thickTop="1">
      <c r="A4" s="5" t="s">
        <v>6</v>
      </c>
      <c r="B4" s="15">
        <v>3</v>
      </c>
      <c r="C4" s="4">
        <f aca="true" t="shared" si="0" ref="C4:C10">B4/B$10</f>
        <v>0.07692307692307693</v>
      </c>
    </row>
    <row r="5" spans="1:3" ht="12.75">
      <c r="A5" s="5" t="s">
        <v>7</v>
      </c>
      <c r="B5" s="15">
        <v>4</v>
      </c>
      <c r="C5" s="4">
        <f t="shared" si="0"/>
        <v>0.10256410256410256</v>
      </c>
    </row>
    <row r="6" spans="1:3" ht="12.75">
      <c r="A6" s="5" t="s">
        <v>8</v>
      </c>
      <c r="B6" s="15">
        <v>5</v>
      </c>
      <c r="C6" s="4">
        <f t="shared" si="0"/>
        <v>0.1282051282051282</v>
      </c>
    </row>
    <row r="7" spans="1:3" ht="12.75">
      <c r="A7" s="5" t="s">
        <v>9</v>
      </c>
      <c r="B7" s="15">
        <v>11</v>
      </c>
      <c r="C7" s="4">
        <f t="shared" si="0"/>
        <v>0.28205128205128205</v>
      </c>
    </row>
    <row r="8" spans="1:3" ht="12.75">
      <c r="A8" s="5" t="s">
        <v>10</v>
      </c>
      <c r="B8" s="15">
        <v>15</v>
      </c>
      <c r="C8" s="4">
        <f t="shared" si="0"/>
        <v>0.38461538461538464</v>
      </c>
    </row>
    <row r="9" spans="1:3" ht="13.5" thickBot="1">
      <c r="A9" s="5" t="s">
        <v>11</v>
      </c>
      <c r="B9" s="15">
        <v>1</v>
      </c>
      <c r="C9" s="4">
        <f t="shared" si="0"/>
        <v>0.02564102564102564</v>
      </c>
    </row>
    <row r="10" spans="1:3" ht="14.25" thickBot="1" thickTop="1">
      <c r="A10" s="7" t="s">
        <v>0</v>
      </c>
      <c r="B10" s="16">
        <f>SUM(B4:B9)</f>
        <v>39</v>
      </c>
      <c r="C10" s="8">
        <f t="shared" si="0"/>
        <v>1</v>
      </c>
    </row>
    <row r="13" spans="1:3" ht="13.5" thickBot="1">
      <c r="A13" s="3" t="s">
        <v>107</v>
      </c>
      <c r="B13" s="13"/>
      <c r="C13" s="13"/>
    </row>
    <row r="14" spans="1:3" ht="24.75" customHeight="1" thickBot="1">
      <c r="A14" s="17"/>
      <c r="B14" s="2" t="s">
        <v>1</v>
      </c>
      <c r="C14" s="2" t="s">
        <v>2</v>
      </c>
    </row>
    <row r="15" spans="1:3" ht="13.5" thickTop="1">
      <c r="A15" s="9" t="s">
        <v>15</v>
      </c>
      <c r="B15" s="12">
        <v>1</v>
      </c>
      <c r="C15" s="4">
        <f>B15/B$18</f>
        <v>0.02564102564102564</v>
      </c>
    </row>
    <row r="16" spans="1:3" ht="12.75">
      <c r="A16" s="9" t="s">
        <v>16</v>
      </c>
      <c r="B16" s="22">
        <v>37</v>
      </c>
      <c r="C16" s="4">
        <f>B16/B$18</f>
        <v>0.9487179487179487</v>
      </c>
    </row>
    <row r="17" spans="1:3" ht="13.5" thickBot="1">
      <c r="A17" s="10" t="s">
        <v>18</v>
      </c>
      <c r="B17" s="18">
        <v>1</v>
      </c>
      <c r="C17" s="6">
        <f>B17/B$18</f>
        <v>0.02564102564102564</v>
      </c>
    </row>
    <row r="18" spans="1:3" ht="14.25" thickBot="1" thickTop="1">
      <c r="A18" s="19" t="s">
        <v>0</v>
      </c>
      <c r="B18" s="13">
        <f>SUM(B15:B17)</f>
        <v>39</v>
      </c>
      <c r="C18" s="20">
        <f>B18/B$18</f>
        <v>1</v>
      </c>
    </row>
    <row r="21" ht="13.5" thickBot="1">
      <c r="A21" s="3" t="s">
        <v>108</v>
      </c>
    </row>
    <row r="22" spans="1:3" ht="24.75" customHeight="1" thickBot="1">
      <c r="A22" s="17"/>
      <c r="B22" s="2" t="s">
        <v>1</v>
      </c>
      <c r="C22" s="2" t="s">
        <v>2</v>
      </c>
    </row>
    <row r="23" spans="1:3" ht="13.5" thickTop="1">
      <c r="A23" s="9" t="s">
        <v>22</v>
      </c>
      <c r="B23" s="12">
        <v>18</v>
      </c>
      <c r="C23" s="4">
        <f>B23/B$25</f>
        <v>0.46153846153846156</v>
      </c>
    </row>
    <row r="24" spans="1:3" ht="13.5" thickBot="1">
      <c r="A24" s="10" t="s">
        <v>23</v>
      </c>
      <c r="B24" s="12">
        <v>21</v>
      </c>
      <c r="C24" s="4">
        <f>B24/B$25</f>
        <v>0.5384615384615384</v>
      </c>
    </row>
    <row r="25" spans="1:3" ht="14.25" thickBot="1" thickTop="1">
      <c r="A25" s="11" t="s">
        <v>0</v>
      </c>
      <c r="B25" s="21">
        <f>SUM(B23:B24)</f>
        <v>39</v>
      </c>
      <c r="C25" s="8">
        <f>B25/B$25</f>
        <v>1</v>
      </c>
    </row>
    <row r="28" ht="13.5" thickBot="1">
      <c r="A28" s="3" t="s">
        <v>109</v>
      </c>
    </row>
    <row r="29" spans="1:3" ht="24.75" customHeight="1" thickBot="1">
      <c r="A29" s="17"/>
      <c r="B29" s="2" t="s">
        <v>1</v>
      </c>
      <c r="C29" s="2" t="s">
        <v>2</v>
      </c>
    </row>
    <row r="30" spans="1:3" ht="13.5" thickTop="1">
      <c r="A30" s="9" t="s">
        <v>26</v>
      </c>
      <c r="B30" s="12">
        <v>13</v>
      </c>
      <c r="C30" s="4">
        <f>B30/B$32</f>
        <v>0.3333333333333333</v>
      </c>
    </row>
    <row r="31" spans="1:3" ht="13.5" thickBot="1">
      <c r="A31" s="10" t="s">
        <v>27</v>
      </c>
      <c r="B31" s="12">
        <v>26</v>
      </c>
      <c r="C31" s="4">
        <f>B31/B$32</f>
        <v>0.6666666666666666</v>
      </c>
    </row>
    <row r="32" spans="1:3" ht="14.25" thickBot="1" thickTop="1">
      <c r="A32" s="11" t="s">
        <v>0</v>
      </c>
      <c r="B32" s="21">
        <f>SUM(B30:B31)</f>
        <v>39</v>
      </c>
      <c r="C32" s="8">
        <f>B32/B$32</f>
        <v>1</v>
      </c>
    </row>
    <row r="35" ht="13.5" thickBot="1">
      <c r="A35" s="3" t="s">
        <v>110</v>
      </c>
    </row>
    <row r="36" spans="1:3" ht="24.75" customHeight="1" thickBot="1">
      <c r="A36" s="17"/>
      <c r="B36" s="2" t="s">
        <v>1</v>
      </c>
      <c r="C36" s="2" t="s">
        <v>2</v>
      </c>
    </row>
    <row r="37" spans="1:3" ht="13.5" thickTop="1">
      <c r="A37" s="9" t="s">
        <v>25</v>
      </c>
      <c r="B37" s="12">
        <v>32</v>
      </c>
      <c r="C37" s="4">
        <f>B37/B$39</f>
        <v>0.8205128205128205</v>
      </c>
    </row>
    <row r="38" spans="1:3" ht="13.5" thickBot="1">
      <c r="A38" s="9" t="s">
        <v>31</v>
      </c>
      <c r="B38" s="12">
        <v>7</v>
      </c>
      <c r="C38" s="4">
        <f>B38/B$39</f>
        <v>0.1794871794871795</v>
      </c>
    </row>
    <row r="39" spans="1:3" ht="14.25" thickBot="1" thickTop="1">
      <c r="A39" s="11" t="s">
        <v>0</v>
      </c>
      <c r="B39" s="21">
        <f>SUM(B37:B38)</f>
        <v>39</v>
      </c>
      <c r="C39" s="8">
        <f>B39/B$39</f>
        <v>1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Roman,Negrito"&amp;18CRIAM Santa Cruz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C45"/>
  <sheetViews>
    <sheetView workbookViewId="0" topLeftCell="A1">
      <selection activeCell="A13" sqref="A13"/>
    </sheetView>
  </sheetViews>
  <sheetFormatPr defaultColWidth="9.140625" defaultRowHeight="12.75"/>
  <cols>
    <col min="1" max="1" width="22.7109375" style="12" customWidth="1"/>
    <col min="2" max="3" width="8.7109375" style="12" customWidth="1"/>
    <col min="4" max="16384" width="9.140625" style="12" customWidth="1"/>
  </cols>
  <sheetData>
    <row r="2" spans="1:3" ht="13.5" thickBot="1">
      <c r="A2" s="3" t="s">
        <v>111</v>
      </c>
      <c r="B2" s="13"/>
      <c r="C2" s="13"/>
    </row>
    <row r="3" spans="1:3" ht="24.75" customHeight="1" thickBot="1">
      <c r="A3" s="14"/>
      <c r="B3" s="1" t="s">
        <v>1</v>
      </c>
      <c r="C3" s="2" t="s">
        <v>2</v>
      </c>
    </row>
    <row r="4" spans="1:3" ht="13.5" thickTop="1">
      <c r="A4" s="5" t="s">
        <v>5</v>
      </c>
      <c r="B4" s="15">
        <v>1</v>
      </c>
      <c r="C4" s="4">
        <f aca="true" t="shared" si="0" ref="C4:C12">B4/B$12</f>
        <v>0.009174311926605505</v>
      </c>
    </row>
    <row r="5" spans="1:3" ht="12.75">
      <c r="A5" s="5" t="s">
        <v>6</v>
      </c>
      <c r="B5" s="15">
        <v>5</v>
      </c>
      <c r="C5" s="4">
        <f t="shared" si="0"/>
        <v>0.045871559633027525</v>
      </c>
    </row>
    <row r="6" spans="1:3" ht="12.75">
      <c r="A6" s="5" t="s">
        <v>7</v>
      </c>
      <c r="B6" s="15">
        <v>22</v>
      </c>
      <c r="C6" s="4">
        <f t="shared" si="0"/>
        <v>0.2018348623853211</v>
      </c>
    </row>
    <row r="7" spans="1:3" ht="12.75">
      <c r="A7" s="5" t="s">
        <v>8</v>
      </c>
      <c r="B7" s="15">
        <v>23</v>
      </c>
      <c r="C7" s="4">
        <f t="shared" si="0"/>
        <v>0.21100917431192662</v>
      </c>
    </row>
    <row r="8" spans="1:3" ht="12.75">
      <c r="A8" s="5" t="s">
        <v>9</v>
      </c>
      <c r="B8" s="15">
        <v>28</v>
      </c>
      <c r="C8" s="4">
        <f t="shared" si="0"/>
        <v>0.25688073394495414</v>
      </c>
    </row>
    <row r="9" spans="1:3" ht="12.75">
      <c r="A9" s="5" t="s">
        <v>10</v>
      </c>
      <c r="B9" s="15">
        <v>25</v>
      </c>
      <c r="C9" s="4">
        <f t="shared" si="0"/>
        <v>0.22935779816513763</v>
      </c>
    </row>
    <row r="10" spans="1:3" ht="12.75">
      <c r="A10" s="5" t="s">
        <v>11</v>
      </c>
      <c r="B10" s="15">
        <v>4</v>
      </c>
      <c r="C10" s="4">
        <f t="shared" si="0"/>
        <v>0.03669724770642202</v>
      </c>
    </row>
    <row r="11" spans="1:3" ht="13.5" thickBot="1">
      <c r="A11" s="5" t="s">
        <v>12</v>
      </c>
      <c r="B11" s="15">
        <v>1</v>
      </c>
      <c r="C11" s="4">
        <f t="shared" si="0"/>
        <v>0.009174311926605505</v>
      </c>
    </row>
    <row r="12" spans="1:3" ht="14.25" thickBot="1" thickTop="1">
      <c r="A12" s="7" t="s">
        <v>0</v>
      </c>
      <c r="B12" s="16">
        <f>SUM(B4:B11)</f>
        <v>109</v>
      </c>
      <c r="C12" s="8">
        <f t="shared" si="0"/>
        <v>1</v>
      </c>
    </row>
    <row r="13" ht="12.75">
      <c r="A13" s="26" t="s">
        <v>136</v>
      </c>
    </row>
    <row r="15" spans="1:3" ht="13.5" thickBot="1">
      <c r="A15" s="3" t="s">
        <v>112</v>
      </c>
      <c r="B15" s="13"/>
      <c r="C15" s="13"/>
    </row>
    <row r="16" spans="1:3" ht="24.75" customHeight="1" thickBot="1">
      <c r="A16" s="17"/>
      <c r="B16" s="2" t="s">
        <v>1</v>
      </c>
      <c r="C16" s="2" t="s">
        <v>2</v>
      </c>
    </row>
    <row r="17" spans="1:3" ht="13.5" thickTop="1">
      <c r="A17" s="9" t="s">
        <v>15</v>
      </c>
      <c r="B17" s="12">
        <v>11</v>
      </c>
      <c r="C17" s="4">
        <f aca="true" t="shared" si="1" ref="C17:C22">B17/B$22</f>
        <v>0.1</v>
      </c>
    </row>
    <row r="18" spans="1:3" ht="12.75">
      <c r="A18" s="9" t="s">
        <v>16</v>
      </c>
      <c r="B18" s="22">
        <v>88</v>
      </c>
      <c r="C18" s="4">
        <f t="shared" si="1"/>
        <v>0.8</v>
      </c>
    </row>
    <row r="19" spans="1:3" ht="12.75">
      <c r="A19" s="23" t="s">
        <v>17</v>
      </c>
      <c r="B19" s="12">
        <v>3</v>
      </c>
      <c r="C19" s="4">
        <f t="shared" si="1"/>
        <v>0.02727272727272727</v>
      </c>
    </row>
    <row r="20" spans="1:3" ht="12.75">
      <c r="A20" s="23" t="s">
        <v>18</v>
      </c>
      <c r="B20" s="12">
        <v>3</v>
      </c>
      <c r="C20" s="4">
        <f t="shared" si="1"/>
        <v>0.02727272727272727</v>
      </c>
    </row>
    <row r="21" spans="1:3" ht="13.5" thickBot="1">
      <c r="A21" s="24" t="s">
        <v>20</v>
      </c>
      <c r="B21" s="18">
        <v>5</v>
      </c>
      <c r="C21" s="6">
        <f t="shared" si="1"/>
        <v>0.045454545454545456</v>
      </c>
    </row>
    <row r="22" spans="1:3" ht="14.25" thickBot="1" thickTop="1">
      <c r="A22" s="19" t="s">
        <v>0</v>
      </c>
      <c r="B22" s="13">
        <f>SUM(B17:B21)</f>
        <v>110</v>
      </c>
      <c r="C22" s="8">
        <f t="shared" si="1"/>
        <v>1</v>
      </c>
    </row>
    <row r="25" ht="13.5" thickBot="1">
      <c r="A25" s="3" t="s">
        <v>113</v>
      </c>
    </row>
    <row r="26" spans="1:3" ht="24.75" customHeight="1" thickBot="1">
      <c r="A26" s="17"/>
      <c r="B26" s="2" t="s">
        <v>1</v>
      </c>
      <c r="C26" s="2" t="s">
        <v>2</v>
      </c>
    </row>
    <row r="27" spans="1:3" ht="13.5" thickTop="1">
      <c r="A27" s="9" t="s">
        <v>22</v>
      </c>
      <c r="B27" s="12">
        <v>88</v>
      </c>
      <c r="C27" s="4">
        <f>B27/B$29</f>
        <v>0.8</v>
      </c>
    </row>
    <row r="28" spans="1:3" ht="13.5" thickBot="1">
      <c r="A28" s="10" t="s">
        <v>23</v>
      </c>
      <c r="B28" s="12">
        <v>22</v>
      </c>
      <c r="C28" s="4">
        <f>B28/B$29</f>
        <v>0.2</v>
      </c>
    </row>
    <row r="29" spans="1:3" ht="14.25" thickBot="1" thickTop="1">
      <c r="A29" s="11" t="s">
        <v>0</v>
      </c>
      <c r="B29" s="21">
        <f>SUM(B27:B28)</f>
        <v>110</v>
      </c>
      <c r="C29" s="8">
        <f>B29/B$29</f>
        <v>1</v>
      </c>
    </row>
    <row r="32" ht="13.5" thickBot="1">
      <c r="A32" s="3" t="s">
        <v>114</v>
      </c>
    </row>
    <row r="33" spans="1:3" ht="24.75" customHeight="1" thickBot="1">
      <c r="A33" s="17"/>
      <c r="B33" s="2" t="s">
        <v>1</v>
      </c>
      <c r="C33" s="2" t="s">
        <v>2</v>
      </c>
    </row>
    <row r="34" spans="1:3" ht="13.5" thickTop="1">
      <c r="A34" s="9" t="s">
        <v>26</v>
      </c>
      <c r="B34" s="12">
        <v>45</v>
      </c>
      <c r="C34" s="4">
        <f>B34/B$36</f>
        <v>0.4090909090909091</v>
      </c>
    </row>
    <row r="35" spans="1:3" ht="13.5" thickBot="1">
      <c r="A35" s="10" t="s">
        <v>27</v>
      </c>
      <c r="B35" s="12">
        <v>65</v>
      </c>
      <c r="C35" s="4">
        <f>B35/B$36</f>
        <v>0.5909090909090909</v>
      </c>
    </row>
    <row r="36" spans="1:3" ht="14.25" thickBot="1" thickTop="1">
      <c r="A36" s="11" t="s">
        <v>0</v>
      </c>
      <c r="B36" s="21">
        <f>SUM(B34:B35)</f>
        <v>110</v>
      </c>
      <c r="C36" s="8">
        <f>B36/B$36</f>
        <v>1</v>
      </c>
    </row>
    <row r="39" ht="13.5" thickBot="1">
      <c r="A39" s="3" t="s">
        <v>115</v>
      </c>
    </row>
    <row r="40" spans="1:3" ht="24.75" customHeight="1" thickBot="1">
      <c r="A40" s="17"/>
      <c r="B40" s="2" t="s">
        <v>1</v>
      </c>
      <c r="C40" s="2" t="s">
        <v>2</v>
      </c>
    </row>
    <row r="41" spans="1:3" ht="13.5" thickTop="1">
      <c r="A41" s="9" t="s">
        <v>25</v>
      </c>
      <c r="B41" s="12">
        <v>63</v>
      </c>
      <c r="C41" s="4">
        <f>B41/B$45</f>
        <v>0.5727272727272728</v>
      </c>
    </row>
    <row r="42" spans="1:3" ht="12.75">
      <c r="A42" s="9" t="s">
        <v>30</v>
      </c>
      <c r="B42" s="12">
        <v>5</v>
      </c>
      <c r="C42" s="4">
        <f>B42/B$45</f>
        <v>0.045454545454545456</v>
      </c>
    </row>
    <row r="43" spans="1:3" ht="12.75">
      <c r="A43" s="9" t="s">
        <v>31</v>
      </c>
      <c r="B43" s="12">
        <v>29</v>
      </c>
      <c r="C43" s="4">
        <f>B43/B$45</f>
        <v>0.2636363636363636</v>
      </c>
    </row>
    <row r="44" spans="1:3" ht="13.5" thickBot="1">
      <c r="A44" s="10" t="s">
        <v>32</v>
      </c>
      <c r="B44" s="18">
        <v>13</v>
      </c>
      <c r="C44" s="6">
        <f>B44/B$45</f>
        <v>0.11818181818181818</v>
      </c>
    </row>
    <row r="45" spans="1:3" ht="14.25" thickBot="1" thickTop="1">
      <c r="A45" s="11" t="s">
        <v>0</v>
      </c>
      <c r="B45" s="21">
        <f>SUM(B41:B44)</f>
        <v>110</v>
      </c>
      <c r="C45" s="8">
        <f>B45/B$45</f>
        <v>1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Roman,Negrito"&amp;18CRIAM São Gonçalo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C42"/>
  <sheetViews>
    <sheetView workbookViewId="0" topLeftCell="A26">
      <selection activeCell="A45" sqref="A45"/>
    </sheetView>
  </sheetViews>
  <sheetFormatPr defaultColWidth="9.140625" defaultRowHeight="12.75"/>
  <cols>
    <col min="1" max="1" width="22.7109375" style="12" customWidth="1"/>
    <col min="2" max="3" width="8.7109375" style="12" customWidth="1"/>
    <col min="4" max="16384" width="9.140625" style="12" customWidth="1"/>
  </cols>
  <sheetData>
    <row r="2" spans="1:3" ht="13.5" thickBot="1">
      <c r="A2" s="3" t="s">
        <v>120</v>
      </c>
      <c r="B2" s="13"/>
      <c r="C2" s="13"/>
    </row>
    <row r="3" spans="1:3" ht="24.75" customHeight="1" thickBot="1">
      <c r="A3" s="14"/>
      <c r="B3" s="1" t="s">
        <v>1</v>
      </c>
      <c r="C3" s="2" t="s">
        <v>2</v>
      </c>
    </row>
    <row r="4" spans="1:3" ht="13.5" thickTop="1">
      <c r="A4" s="5" t="s">
        <v>5</v>
      </c>
      <c r="B4" s="15">
        <v>3</v>
      </c>
      <c r="C4" s="4">
        <f aca="true" t="shared" si="0" ref="C4:C12">B4/B$12</f>
        <v>0.03296703296703297</v>
      </c>
    </row>
    <row r="5" spans="1:3" ht="12.75">
      <c r="A5" s="5" t="s">
        <v>6</v>
      </c>
      <c r="B5" s="15">
        <v>4</v>
      </c>
      <c r="C5" s="4">
        <f t="shared" si="0"/>
        <v>0.04395604395604396</v>
      </c>
    </row>
    <row r="6" spans="1:3" ht="12.75">
      <c r="A6" s="5" t="s">
        <v>7</v>
      </c>
      <c r="B6" s="15">
        <v>5</v>
      </c>
      <c r="C6" s="4">
        <f t="shared" si="0"/>
        <v>0.054945054945054944</v>
      </c>
    </row>
    <row r="7" spans="1:3" ht="12.75">
      <c r="A7" s="5" t="s">
        <v>8</v>
      </c>
      <c r="B7" s="15">
        <v>24</v>
      </c>
      <c r="C7" s="4">
        <f t="shared" si="0"/>
        <v>0.26373626373626374</v>
      </c>
    </row>
    <row r="8" spans="1:3" ht="12.75">
      <c r="A8" s="5" t="s">
        <v>9</v>
      </c>
      <c r="B8" s="15">
        <v>28</v>
      </c>
      <c r="C8" s="4">
        <f t="shared" si="0"/>
        <v>0.3076923076923077</v>
      </c>
    </row>
    <row r="9" spans="1:3" ht="12.75">
      <c r="A9" s="5" t="s">
        <v>10</v>
      </c>
      <c r="B9" s="15">
        <v>12</v>
      </c>
      <c r="C9" s="4">
        <f t="shared" si="0"/>
        <v>0.13186813186813187</v>
      </c>
    </row>
    <row r="10" spans="1:3" ht="12.75">
      <c r="A10" s="5" t="s">
        <v>11</v>
      </c>
      <c r="B10" s="15">
        <v>14</v>
      </c>
      <c r="C10" s="4">
        <f t="shared" si="0"/>
        <v>0.15384615384615385</v>
      </c>
    </row>
    <row r="11" spans="1:3" ht="13.5" thickBot="1">
      <c r="A11" s="5" t="s">
        <v>12</v>
      </c>
      <c r="B11" s="15">
        <v>1</v>
      </c>
      <c r="C11" s="4">
        <f t="shared" si="0"/>
        <v>0.01098901098901099</v>
      </c>
    </row>
    <row r="12" spans="1:3" ht="14.25" thickBot="1" thickTop="1">
      <c r="A12" s="7" t="s">
        <v>0</v>
      </c>
      <c r="B12" s="16">
        <f>SUM(B4:B11)</f>
        <v>91</v>
      </c>
      <c r="C12" s="8">
        <f t="shared" si="0"/>
        <v>1</v>
      </c>
    </row>
    <row r="13" ht="12.75">
      <c r="A13" s="26" t="s">
        <v>140</v>
      </c>
    </row>
    <row r="15" spans="1:3" ht="13.5" thickBot="1">
      <c r="A15" s="3" t="s">
        <v>116</v>
      </c>
      <c r="B15" s="13"/>
      <c r="C15" s="13"/>
    </row>
    <row r="16" spans="1:3" ht="24.75" customHeight="1" thickBot="1">
      <c r="A16" s="17"/>
      <c r="B16" s="2" t="s">
        <v>1</v>
      </c>
      <c r="C16" s="2" t="s">
        <v>2</v>
      </c>
    </row>
    <row r="17" spans="1:3" ht="13.5" thickTop="1">
      <c r="A17" s="9" t="s">
        <v>16</v>
      </c>
      <c r="B17" s="12">
        <v>99</v>
      </c>
      <c r="C17" s="4">
        <f>B17/B$19</f>
        <v>0.99</v>
      </c>
    </row>
    <row r="18" spans="1:3" ht="13.5" thickBot="1">
      <c r="A18" s="10" t="s">
        <v>17</v>
      </c>
      <c r="B18" s="18">
        <v>1</v>
      </c>
      <c r="C18" s="6">
        <f>B18/B$19</f>
        <v>0.01</v>
      </c>
    </row>
    <row r="19" spans="1:3" ht="14.25" thickBot="1" thickTop="1">
      <c r="A19" s="19" t="s">
        <v>0</v>
      </c>
      <c r="B19" s="13">
        <f>SUM(B17:B18)</f>
        <v>100</v>
      </c>
      <c r="C19" s="20">
        <f>B19/B$19</f>
        <v>1</v>
      </c>
    </row>
    <row r="20" ht="12.75">
      <c r="A20" s="26" t="s">
        <v>141</v>
      </c>
    </row>
    <row r="22" ht="13.5" thickBot="1">
      <c r="A22" s="3" t="s">
        <v>117</v>
      </c>
    </row>
    <row r="23" spans="1:3" ht="24.75" customHeight="1" thickBot="1">
      <c r="A23" s="17"/>
      <c r="B23" s="2" t="s">
        <v>1</v>
      </c>
      <c r="C23" s="2" t="s">
        <v>2</v>
      </c>
    </row>
    <row r="24" spans="1:3" ht="13.5" thickTop="1">
      <c r="A24" s="9" t="s">
        <v>22</v>
      </c>
      <c r="B24" s="12">
        <v>93</v>
      </c>
      <c r="C24" s="4">
        <f>B24/B$26</f>
        <v>0.9029126213592233</v>
      </c>
    </row>
    <row r="25" spans="1:3" ht="13.5" thickBot="1">
      <c r="A25" s="10" t="s">
        <v>23</v>
      </c>
      <c r="B25" s="12">
        <v>10</v>
      </c>
      <c r="C25" s="4">
        <f>B25/B$26</f>
        <v>0.0970873786407767</v>
      </c>
    </row>
    <row r="26" spans="1:3" ht="14.25" thickBot="1" thickTop="1">
      <c r="A26" s="11" t="s">
        <v>0</v>
      </c>
      <c r="B26" s="21">
        <f>SUM(B24:B25)</f>
        <v>103</v>
      </c>
      <c r="C26" s="8">
        <f>B26/B$26</f>
        <v>1</v>
      </c>
    </row>
    <row r="29" ht="13.5" thickBot="1">
      <c r="A29" s="3" t="s">
        <v>118</v>
      </c>
    </row>
    <row r="30" spans="1:3" ht="24.75" customHeight="1" thickBot="1">
      <c r="A30" s="17"/>
      <c r="B30" s="2" t="s">
        <v>1</v>
      </c>
      <c r="C30" s="2" t="s">
        <v>2</v>
      </c>
    </row>
    <row r="31" spans="1:3" ht="13.5" thickTop="1">
      <c r="A31" s="9" t="s">
        <v>26</v>
      </c>
      <c r="B31" s="12">
        <v>61</v>
      </c>
      <c r="C31" s="4">
        <f>B31/B$33</f>
        <v>0.6777777777777778</v>
      </c>
    </row>
    <row r="32" spans="1:3" ht="13.5" thickBot="1">
      <c r="A32" s="10" t="s">
        <v>27</v>
      </c>
      <c r="B32" s="12">
        <v>29</v>
      </c>
      <c r="C32" s="4">
        <f>B32/B$33</f>
        <v>0.32222222222222224</v>
      </c>
    </row>
    <row r="33" spans="1:3" ht="14.25" thickBot="1" thickTop="1">
      <c r="A33" s="11" t="s">
        <v>0</v>
      </c>
      <c r="B33" s="21">
        <f>SUM(B31:B32)</f>
        <v>90</v>
      </c>
      <c r="C33" s="8">
        <f>B33/B$33</f>
        <v>1</v>
      </c>
    </row>
    <row r="34" ht="12.75">
      <c r="A34" s="26" t="s">
        <v>142</v>
      </c>
    </row>
    <row r="36" ht="13.5" thickBot="1">
      <c r="A36" s="3" t="s">
        <v>119</v>
      </c>
    </row>
    <row r="37" spans="1:3" ht="24.75" customHeight="1" thickBot="1">
      <c r="A37" s="17"/>
      <c r="B37" s="2" t="s">
        <v>1</v>
      </c>
      <c r="C37" s="2" t="s">
        <v>2</v>
      </c>
    </row>
    <row r="38" spans="1:3" ht="13.5" thickTop="1">
      <c r="A38" s="9" t="s">
        <v>25</v>
      </c>
      <c r="B38" s="12">
        <v>5</v>
      </c>
      <c r="C38" s="4">
        <f>B38/B$42</f>
        <v>0.04854368932038835</v>
      </c>
    </row>
    <row r="39" spans="1:3" ht="12.75">
      <c r="A39" s="9" t="s">
        <v>30</v>
      </c>
      <c r="B39" s="12">
        <v>16</v>
      </c>
      <c r="C39" s="4">
        <f>B39/B$42</f>
        <v>0.1553398058252427</v>
      </c>
    </row>
    <row r="40" spans="1:3" ht="12.75">
      <c r="A40" s="9" t="s">
        <v>31</v>
      </c>
      <c r="B40" s="12">
        <v>7</v>
      </c>
      <c r="C40" s="4">
        <f>B40/B$42</f>
        <v>0.06796116504854369</v>
      </c>
    </row>
    <row r="41" spans="1:3" ht="13.5" thickBot="1">
      <c r="A41" s="10" t="s">
        <v>32</v>
      </c>
      <c r="B41" s="18">
        <v>75</v>
      </c>
      <c r="C41" s="6">
        <f>B41/B$42</f>
        <v>0.7281553398058253</v>
      </c>
    </row>
    <row r="42" spans="1:3" ht="14.25" thickBot="1" thickTop="1">
      <c r="A42" s="11" t="s">
        <v>0</v>
      </c>
      <c r="B42" s="21">
        <f>SUM(B38:B41)</f>
        <v>103</v>
      </c>
      <c r="C42" s="8">
        <f>B42/B$42</f>
        <v>1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Roman,Negrito"&amp;18CRIAM Teresópolis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C46"/>
  <sheetViews>
    <sheetView workbookViewId="0" topLeftCell="A1">
      <selection activeCell="A13" sqref="A13"/>
    </sheetView>
  </sheetViews>
  <sheetFormatPr defaultColWidth="9.140625" defaultRowHeight="12.75"/>
  <cols>
    <col min="1" max="1" width="22.7109375" style="12" customWidth="1"/>
    <col min="2" max="3" width="8.7109375" style="12" customWidth="1"/>
    <col min="4" max="16384" width="9.140625" style="12" customWidth="1"/>
  </cols>
  <sheetData>
    <row r="2" spans="1:3" ht="13.5" thickBot="1">
      <c r="A2" s="3" t="s">
        <v>125</v>
      </c>
      <c r="B2" s="13"/>
      <c r="C2" s="13"/>
    </row>
    <row r="3" spans="1:3" ht="24.75" customHeight="1" thickBot="1">
      <c r="A3" s="14"/>
      <c r="B3" s="1" t="s">
        <v>1</v>
      </c>
      <c r="C3" s="2" t="s">
        <v>2</v>
      </c>
    </row>
    <row r="4" spans="1:3" ht="13.5" thickTop="1">
      <c r="A4" s="5" t="s">
        <v>7</v>
      </c>
      <c r="B4" s="15">
        <v>3</v>
      </c>
      <c r="C4" s="4">
        <f aca="true" t="shared" si="0" ref="C4:C12">B4/B$12</f>
        <v>0.03225806451612903</v>
      </c>
    </row>
    <row r="5" spans="1:3" ht="12.75">
      <c r="A5" s="5" t="s">
        <v>8</v>
      </c>
      <c r="B5" s="15">
        <v>11</v>
      </c>
      <c r="C5" s="4">
        <f t="shared" si="0"/>
        <v>0.11827956989247312</v>
      </c>
    </row>
    <row r="6" spans="1:3" ht="12.75">
      <c r="A6" s="5" t="s">
        <v>9</v>
      </c>
      <c r="B6" s="15">
        <v>10</v>
      </c>
      <c r="C6" s="4">
        <f t="shared" si="0"/>
        <v>0.10752688172043011</v>
      </c>
    </row>
    <row r="7" spans="1:3" ht="12.75">
      <c r="A7" s="5" t="s">
        <v>10</v>
      </c>
      <c r="B7" s="15">
        <v>19</v>
      </c>
      <c r="C7" s="4">
        <f t="shared" si="0"/>
        <v>0.20430107526881722</v>
      </c>
    </row>
    <row r="8" spans="1:3" ht="12.75">
      <c r="A8" s="5" t="s">
        <v>11</v>
      </c>
      <c r="B8" s="15">
        <v>13</v>
      </c>
      <c r="C8" s="4">
        <f t="shared" si="0"/>
        <v>0.13978494623655913</v>
      </c>
    </row>
    <row r="9" spans="1:3" ht="12.75">
      <c r="A9" s="5" t="s">
        <v>12</v>
      </c>
      <c r="B9" s="15">
        <v>24</v>
      </c>
      <c r="C9" s="4">
        <f t="shared" si="0"/>
        <v>0.25806451612903225</v>
      </c>
    </row>
    <row r="10" spans="1:3" ht="12.75">
      <c r="A10" s="5" t="s">
        <v>13</v>
      </c>
      <c r="B10" s="15">
        <v>10</v>
      </c>
      <c r="C10" s="4">
        <f t="shared" si="0"/>
        <v>0.10752688172043011</v>
      </c>
    </row>
    <row r="11" spans="1:3" ht="13.5" thickBot="1">
      <c r="A11" s="5" t="s">
        <v>14</v>
      </c>
      <c r="B11" s="15">
        <v>3</v>
      </c>
      <c r="C11" s="4">
        <f t="shared" si="0"/>
        <v>0.03225806451612903</v>
      </c>
    </row>
    <row r="12" spans="1:3" ht="14.25" thickBot="1" thickTop="1">
      <c r="A12" s="7" t="s">
        <v>0</v>
      </c>
      <c r="B12" s="16">
        <f>SUM(B4:B11)</f>
        <v>93</v>
      </c>
      <c r="C12" s="8">
        <f t="shared" si="0"/>
        <v>1</v>
      </c>
    </row>
    <row r="13" ht="12.75">
      <c r="A13" s="26" t="s">
        <v>137</v>
      </c>
    </row>
    <row r="15" spans="1:3" ht="13.5" thickBot="1">
      <c r="A15" s="3" t="s">
        <v>121</v>
      </c>
      <c r="B15" s="13"/>
      <c r="C15" s="13"/>
    </row>
    <row r="16" spans="1:3" ht="24.75" customHeight="1" thickBot="1">
      <c r="A16" s="17"/>
      <c r="B16" s="2" t="s">
        <v>1</v>
      </c>
      <c r="C16" s="2" t="s">
        <v>2</v>
      </c>
    </row>
    <row r="17" spans="1:3" ht="13.5" thickTop="1">
      <c r="A17" s="9" t="s">
        <v>16</v>
      </c>
      <c r="B17" s="22">
        <v>89</v>
      </c>
      <c r="C17" s="4">
        <f>B17/B$21</f>
        <v>0.9368421052631579</v>
      </c>
    </row>
    <row r="18" spans="1:3" ht="12.75">
      <c r="A18" s="23" t="s">
        <v>17</v>
      </c>
      <c r="B18" s="12">
        <v>2</v>
      </c>
      <c r="C18" s="4">
        <f>B18/B$21</f>
        <v>0.021052631578947368</v>
      </c>
    </row>
    <row r="19" spans="1:3" ht="12.75">
      <c r="A19" s="23" t="s">
        <v>18</v>
      </c>
      <c r="B19" s="12">
        <v>2</v>
      </c>
      <c r="C19" s="4">
        <f>B19/B$21</f>
        <v>0.021052631578947368</v>
      </c>
    </row>
    <row r="20" spans="1:3" ht="13.5" thickBot="1">
      <c r="A20" s="24" t="s">
        <v>20</v>
      </c>
      <c r="B20" s="18">
        <v>2</v>
      </c>
      <c r="C20" s="6">
        <f>B20/B$21</f>
        <v>0.021052631578947368</v>
      </c>
    </row>
    <row r="21" spans="1:3" ht="14.25" thickBot="1" thickTop="1">
      <c r="A21" s="11" t="s">
        <v>0</v>
      </c>
      <c r="B21" s="21">
        <f>SUM(B17:B20)</f>
        <v>95</v>
      </c>
      <c r="C21" s="8">
        <f>B21/B$21</f>
        <v>1</v>
      </c>
    </row>
    <row r="24" ht="13.5" thickBot="1">
      <c r="A24" s="3" t="s">
        <v>122</v>
      </c>
    </row>
    <row r="25" spans="1:3" ht="24.75" customHeight="1" thickBot="1">
      <c r="A25" s="17"/>
      <c r="B25" s="2" t="s">
        <v>1</v>
      </c>
      <c r="C25" s="2" t="s">
        <v>2</v>
      </c>
    </row>
    <row r="26" spans="1:3" ht="13.5" thickTop="1">
      <c r="A26" s="9" t="s">
        <v>22</v>
      </c>
      <c r="B26" s="12">
        <v>63</v>
      </c>
      <c r="C26" s="4">
        <f>B26/B$29</f>
        <v>0.6631578947368421</v>
      </c>
    </row>
    <row r="27" spans="1:3" ht="12.75">
      <c r="A27" s="9" t="s">
        <v>23</v>
      </c>
      <c r="B27" s="12">
        <v>30</v>
      </c>
      <c r="C27" s="4">
        <f>B27/B$29</f>
        <v>0.3157894736842105</v>
      </c>
    </row>
    <row r="28" spans="1:3" ht="13.5" thickBot="1">
      <c r="A28" s="10" t="s">
        <v>45</v>
      </c>
      <c r="B28" s="12">
        <v>2</v>
      </c>
      <c r="C28" s="4">
        <f>B28/B$29</f>
        <v>0.021052631578947368</v>
      </c>
    </row>
    <row r="29" spans="1:3" ht="14.25" thickBot="1" thickTop="1">
      <c r="A29" s="11" t="s">
        <v>0</v>
      </c>
      <c r="B29" s="21">
        <f>SUM(B26:B28)</f>
        <v>95</v>
      </c>
      <c r="C29" s="8">
        <f>B29/B$29</f>
        <v>1</v>
      </c>
    </row>
    <row r="32" ht="13.5" thickBot="1">
      <c r="A32" s="3" t="s">
        <v>123</v>
      </c>
    </row>
    <row r="33" spans="1:3" ht="24.75" customHeight="1" thickBot="1">
      <c r="A33" s="17"/>
      <c r="B33" s="2" t="s">
        <v>1</v>
      </c>
      <c r="C33" s="2" t="s">
        <v>2</v>
      </c>
    </row>
    <row r="34" spans="1:3" ht="13.5" thickTop="1">
      <c r="A34" s="9" t="s">
        <v>26</v>
      </c>
      <c r="B34" s="12">
        <v>60</v>
      </c>
      <c r="C34" s="4">
        <f>B34/B$36</f>
        <v>0.6521739130434783</v>
      </c>
    </row>
    <row r="35" spans="1:3" ht="13.5" thickBot="1">
      <c r="A35" s="10" t="s">
        <v>27</v>
      </c>
      <c r="B35" s="12">
        <v>32</v>
      </c>
      <c r="C35" s="4">
        <f>B35/B$36</f>
        <v>0.34782608695652173</v>
      </c>
    </row>
    <row r="36" spans="1:3" ht="14.25" thickBot="1" thickTop="1">
      <c r="A36" s="11" t="s">
        <v>0</v>
      </c>
      <c r="B36" s="21">
        <f>SUM(B34:B35)</f>
        <v>92</v>
      </c>
      <c r="C36" s="8">
        <f>B36/B$36</f>
        <v>1</v>
      </c>
    </row>
    <row r="37" ht="12.75">
      <c r="A37" s="26" t="s">
        <v>141</v>
      </c>
    </row>
    <row r="39" ht="13.5" thickBot="1">
      <c r="A39" s="3" t="s">
        <v>124</v>
      </c>
    </row>
    <row r="40" spans="1:3" ht="24.75" customHeight="1" thickBot="1">
      <c r="A40" s="17"/>
      <c r="B40" s="2" t="s">
        <v>1</v>
      </c>
      <c r="C40" s="2" t="s">
        <v>2</v>
      </c>
    </row>
    <row r="41" spans="1:3" ht="13.5" thickTop="1">
      <c r="A41" s="9" t="s">
        <v>25</v>
      </c>
      <c r="B41" s="12">
        <v>15</v>
      </c>
      <c r="C41" s="4">
        <f aca="true" t="shared" si="1" ref="C41:C46">B41/B$46</f>
        <v>0.15789473684210525</v>
      </c>
    </row>
    <row r="42" spans="1:3" ht="12.75">
      <c r="A42" s="9" t="s">
        <v>29</v>
      </c>
      <c r="B42" s="12">
        <v>3</v>
      </c>
      <c r="C42" s="4">
        <f t="shared" si="1"/>
        <v>0.031578947368421054</v>
      </c>
    </row>
    <row r="43" spans="1:3" ht="12.75">
      <c r="A43" s="9" t="s">
        <v>30</v>
      </c>
      <c r="B43" s="12">
        <v>18</v>
      </c>
      <c r="C43" s="4">
        <f t="shared" si="1"/>
        <v>0.18947368421052632</v>
      </c>
    </row>
    <row r="44" spans="1:3" ht="12.75">
      <c r="A44" s="9" t="s">
        <v>31</v>
      </c>
      <c r="B44" s="12">
        <v>38</v>
      </c>
      <c r="C44" s="4">
        <f t="shared" si="1"/>
        <v>0.4</v>
      </c>
    </row>
    <row r="45" spans="1:3" ht="13.5" thickBot="1">
      <c r="A45" s="10" t="s">
        <v>32</v>
      </c>
      <c r="B45" s="18">
        <v>21</v>
      </c>
      <c r="C45" s="6">
        <f t="shared" si="1"/>
        <v>0.22105263157894736</v>
      </c>
    </row>
    <row r="46" spans="1:3" ht="14.25" thickBot="1" thickTop="1">
      <c r="A46" s="11" t="s">
        <v>0</v>
      </c>
      <c r="B46" s="21">
        <f>SUM(B41:B45)</f>
        <v>95</v>
      </c>
      <c r="C46" s="8">
        <f t="shared" si="1"/>
        <v>1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Roman,Negrito"&amp;18CRIAM Volta Redonda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C45"/>
  <sheetViews>
    <sheetView workbookViewId="0" topLeftCell="A1">
      <selection activeCell="G46" sqref="G46"/>
    </sheetView>
  </sheetViews>
  <sheetFormatPr defaultColWidth="9.140625" defaultRowHeight="12.75"/>
  <cols>
    <col min="1" max="1" width="22.7109375" style="12" customWidth="1"/>
    <col min="2" max="3" width="8.7109375" style="12" customWidth="1"/>
    <col min="4" max="16384" width="9.140625" style="12" customWidth="1"/>
  </cols>
  <sheetData>
    <row r="2" spans="1:3" ht="13.5" thickBot="1">
      <c r="A2" s="3" t="s">
        <v>39</v>
      </c>
      <c r="B2" s="13"/>
      <c r="C2" s="13"/>
    </row>
    <row r="3" spans="1:3" ht="24.75" customHeight="1" thickBot="1">
      <c r="A3" s="14"/>
      <c r="B3" s="1" t="s">
        <v>1</v>
      </c>
      <c r="C3" s="2" t="s">
        <v>2</v>
      </c>
    </row>
    <row r="4" spans="1:3" ht="13.5" thickTop="1">
      <c r="A4" s="5" t="s">
        <v>5</v>
      </c>
      <c r="B4" s="15">
        <v>2</v>
      </c>
      <c r="C4" s="4">
        <f aca="true" t="shared" si="0" ref="C4:C12">B4/B$12</f>
        <v>0.010471204188481676</v>
      </c>
    </row>
    <row r="5" spans="1:3" ht="12.75">
      <c r="A5" s="5" t="s">
        <v>6</v>
      </c>
      <c r="B5" s="15">
        <v>3</v>
      </c>
      <c r="C5" s="4">
        <f t="shared" si="0"/>
        <v>0.015706806282722512</v>
      </c>
    </row>
    <row r="6" spans="1:3" ht="12.75">
      <c r="A6" s="5" t="s">
        <v>7</v>
      </c>
      <c r="B6" s="15">
        <v>9</v>
      </c>
      <c r="C6" s="4">
        <f t="shared" si="0"/>
        <v>0.04712041884816754</v>
      </c>
    </row>
    <row r="7" spans="1:3" ht="12.75">
      <c r="A7" s="5" t="s">
        <v>8</v>
      </c>
      <c r="B7" s="15">
        <v>30</v>
      </c>
      <c r="C7" s="4">
        <f t="shared" si="0"/>
        <v>0.15706806282722513</v>
      </c>
    </row>
    <row r="8" spans="1:3" ht="12.75">
      <c r="A8" s="5" t="s">
        <v>9</v>
      </c>
      <c r="B8" s="15">
        <v>60</v>
      </c>
      <c r="C8" s="4">
        <f t="shared" si="0"/>
        <v>0.31413612565445026</v>
      </c>
    </row>
    <row r="9" spans="1:3" ht="12.75">
      <c r="A9" s="5" t="s">
        <v>10</v>
      </c>
      <c r="B9" s="15">
        <v>65</v>
      </c>
      <c r="C9" s="4">
        <f t="shared" si="0"/>
        <v>0.3403141361256545</v>
      </c>
    </row>
    <row r="10" spans="1:3" ht="12.75">
      <c r="A10" s="5" t="s">
        <v>11</v>
      </c>
      <c r="B10" s="15">
        <v>19</v>
      </c>
      <c r="C10" s="4">
        <f t="shared" si="0"/>
        <v>0.09947643979057591</v>
      </c>
    </row>
    <row r="11" spans="1:3" ht="13.5" thickBot="1">
      <c r="A11" s="5" t="s">
        <v>12</v>
      </c>
      <c r="B11" s="15">
        <v>3</v>
      </c>
      <c r="C11" s="4">
        <f t="shared" si="0"/>
        <v>0.015706806282722512</v>
      </c>
    </row>
    <row r="12" spans="1:3" ht="14.25" thickBot="1" thickTop="1">
      <c r="A12" s="7" t="s">
        <v>0</v>
      </c>
      <c r="B12" s="16">
        <f>SUM(B4:B11)</f>
        <v>191</v>
      </c>
      <c r="C12" s="8">
        <f t="shared" si="0"/>
        <v>1</v>
      </c>
    </row>
    <row r="15" spans="1:3" ht="13.5" thickBot="1">
      <c r="A15" s="3" t="s">
        <v>40</v>
      </c>
      <c r="B15" s="13"/>
      <c r="C15" s="13"/>
    </row>
    <row r="16" spans="1:3" ht="24.75" customHeight="1" thickBot="1">
      <c r="A16" s="17"/>
      <c r="B16" s="2" t="s">
        <v>1</v>
      </c>
      <c r="C16" s="2" t="s">
        <v>2</v>
      </c>
    </row>
    <row r="17" spans="1:3" ht="13.5" thickTop="1">
      <c r="A17" s="9" t="s">
        <v>15</v>
      </c>
      <c r="B17" s="12">
        <v>1</v>
      </c>
      <c r="C17" s="4">
        <f aca="true" t="shared" si="1" ref="C17:C22">B17/B$22</f>
        <v>0.005235602094240838</v>
      </c>
    </row>
    <row r="18" spans="1:3" ht="12.75">
      <c r="A18" s="9" t="s">
        <v>16</v>
      </c>
      <c r="B18" s="22">
        <v>178</v>
      </c>
      <c r="C18" s="4">
        <f t="shared" si="1"/>
        <v>0.9319371727748691</v>
      </c>
    </row>
    <row r="19" spans="1:3" ht="12.75">
      <c r="A19" s="23" t="s">
        <v>17</v>
      </c>
      <c r="B19" s="12">
        <v>4</v>
      </c>
      <c r="C19" s="4">
        <f t="shared" si="1"/>
        <v>0.020942408376963352</v>
      </c>
    </row>
    <row r="20" spans="1:3" ht="12.75">
      <c r="A20" s="23" t="s">
        <v>18</v>
      </c>
      <c r="B20" s="12">
        <v>6</v>
      </c>
      <c r="C20" s="4">
        <f t="shared" si="1"/>
        <v>0.031413612565445025</v>
      </c>
    </row>
    <row r="21" spans="1:3" ht="13.5" thickBot="1">
      <c r="A21" s="24" t="s">
        <v>19</v>
      </c>
      <c r="B21" s="18">
        <v>2</v>
      </c>
      <c r="C21" s="6">
        <f t="shared" si="1"/>
        <v>0.010471204188481676</v>
      </c>
    </row>
    <row r="22" spans="1:3" ht="14.25" thickBot="1" thickTop="1">
      <c r="A22" s="19" t="s">
        <v>0</v>
      </c>
      <c r="B22" s="13">
        <f>SUM(B17:B21)</f>
        <v>191</v>
      </c>
      <c r="C22" s="20">
        <f t="shared" si="1"/>
        <v>1</v>
      </c>
    </row>
    <row r="25" ht="13.5" thickBot="1">
      <c r="A25" s="3" t="s">
        <v>41</v>
      </c>
    </row>
    <row r="26" spans="1:3" ht="24.75" customHeight="1" thickBot="1">
      <c r="A26" s="17"/>
      <c r="B26" s="2" t="s">
        <v>1</v>
      </c>
      <c r="C26" s="2" t="s">
        <v>2</v>
      </c>
    </row>
    <row r="27" spans="1:3" ht="13.5" thickTop="1">
      <c r="A27" s="9" t="s">
        <v>22</v>
      </c>
      <c r="B27" s="12">
        <v>167</v>
      </c>
      <c r="C27" s="4">
        <f>B27/B$29</f>
        <v>0.8743455497382199</v>
      </c>
    </row>
    <row r="28" spans="1:3" ht="13.5" thickBot="1">
      <c r="A28" s="10" t="s">
        <v>23</v>
      </c>
      <c r="B28" s="12">
        <v>24</v>
      </c>
      <c r="C28" s="4">
        <f>B28/B$29</f>
        <v>0.1256544502617801</v>
      </c>
    </row>
    <row r="29" spans="1:3" ht="14.25" thickBot="1" thickTop="1">
      <c r="A29" s="11" t="s">
        <v>0</v>
      </c>
      <c r="B29" s="21">
        <f>SUM(B27:B28)</f>
        <v>191</v>
      </c>
      <c r="C29" s="8">
        <f>B29/B$29</f>
        <v>1</v>
      </c>
    </row>
    <row r="32" ht="13.5" thickBot="1">
      <c r="A32" s="3" t="s">
        <v>42</v>
      </c>
    </row>
    <row r="33" spans="1:3" ht="24.75" customHeight="1" thickBot="1">
      <c r="A33" s="17"/>
      <c r="B33" s="2" t="s">
        <v>1</v>
      </c>
      <c r="C33" s="2" t="s">
        <v>2</v>
      </c>
    </row>
    <row r="34" spans="1:3" ht="13.5" thickTop="1">
      <c r="A34" s="9" t="s">
        <v>26</v>
      </c>
      <c r="B34" s="12">
        <v>144</v>
      </c>
      <c r="C34" s="4">
        <f>B34/B$36</f>
        <v>0.7539267015706806</v>
      </c>
    </row>
    <row r="35" spans="1:3" ht="13.5" thickBot="1">
      <c r="A35" s="10" t="s">
        <v>27</v>
      </c>
      <c r="B35" s="12">
        <v>47</v>
      </c>
      <c r="C35" s="4">
        <f>B35/B$36</f>
        <v>0.24607329842931938</v>
      </c>
    </row>
    <row r="36" spans="1:3" ht="14.25" thickBot="1" thickTop="1">
      <c r="A36" s="11" t="s">
        <v>0</v>
      </c>
      <c r="B36" s="21">
        <f>SUM(B34:B35)</f>
        <v>191</v>
      </c>
      <c r="C36" s="8">
        <f>B36/B$36</f>
        <v>1</v>
      </c>
    </row>
    <row r="39" ht="13.5" thickBot="1">
      <c r="A39" s="3" t="s">
        <v>43</v>
      </c>
    </row>
    <row r="40" spans="1:3" ht="24.75" customHeight="1" thickBot="1">
      <c r="A40" s="17"/>
      <c r="B40" s="2" t="s">
        <v>1</v>
      </c>
      <c r="C40" s="2" t="s">
        <v>2</v>
      </c>
    </row>
    <row r="41" spans="1:3" ht="13.5" thickTop="1">
      <c r="A41" s="9" t="s">
        <v>25</v>
      </c>
      <c r="B41" s="12">
        <v>124</v>
      </c>
      <c r="C41" s="4">
        <f>B41/B$45</f>
        <v>0.6492146596858639</v>
      </c>
    </row>
    <row r="42" spans="1:3" ht="12.75">
      <c r="A42" s="9" t="s">
        <v>30</v>
      </c>
      <c r="B42" s="12">
        <v>14</v>
      </c>
      <c r="C42" s="4">
        <f>B42/B$45</f>
        <v>0.07329842931937172</v>
      </c>
    </row>
    <row r="43" spans="1:3" ht="12.75">
      <c r="A43" s="9" t="s">
        <v>31</v>
      </c>
      <c r="B43" s="12">
        <v>42</v>
      </c>
      <c r="C43" s="4">
        <f>B43/B$45</f>
        <v>0.2198952879581152</v>
      </c>
    </row>
    <row r="44" spans="1:3" ht="13.5" thickBot="1">
      <c r="A44" s="10" t="s">
        <v>32</v>
      </c>
      <c r="B44" s="18">
        <v>11</v>
      </c>
      <c r="C44" s="6">
        <f>B44/B$45</f>
        <v>0.05759162303664921</v>
      </c>
    </row>
    <row r="45" spans="1:3" ht="14.25" thickBot="1" thickTop="1">
      <c r="A45" s="11" t="s">
        <v>0</v>
      </c>
      <c r="B45" s="21">
        <f>SUM(B41:B44)</f>
        <v>191</v>
      </c>
      <c r="C45" s="8">
        <f>B45/B$45</f>
        <v>1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Roman,Negrito"&amp;18Polo Zona Oeste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0:Y22"/>
  <sheetViews>
    <sheetView workbookViewId="0" topLeftCell="A7">
      <selection activeCell="F36" sqref="F36"/>
    </sheetView>
  </sheetViews>
  <sheetFormatPr defaultColWidth="9.140625" defaultRowHeight="12.75"/>
  <sheetData>
    <row r="1" s="27" customFormat="1" ht="12.75"/>
    <row r="2" s="27" customFormat="1" ht="12.75"/>
    <row r="3" s="27" customFormat="1" ht="12.75"/>
    <row r="4" s="27" customFormat="1" ht="12.75"/>
    <row r="5" s="27" customFormat="1" ht="12.75"/>
    <row r="6" s="27" customFormat="1" ht="12.75"/>
    <row r="7" s="27" customFormat="1" ht="12.75"/>
    <row r="8" s="27" customFormat="1" ht="12.75"/>
    <row r="9" s="27" customFormat="1" ht="12.75"/>
    <row r="10" s="27" customFormat="1" ht="12.75"/>
    <row r="11" s="27" customFormat="1" ht="12.75"/>
    <row r="12" s="27" customFormat="1" ht="12.75"/>
    <row r="13" s="27" customFormat="1" ht="12.75"/>
    <row r="14" s="27" customFormat="1" ht="12.75"/>
    <row r="15" s="27" customFormat="1" ht="12.75"/>
    <row r="16" s="27" customFormat="1" ht="12.75"/>
    <row r="17" s="27" customFormat="1" ht="12.75"/>
    <row r="18" s="27" customFormat="1" ht="12.75"/>
    <row r="19" s="27" customFormat="1" ht="12.75"/>
    <row r="20" spans="1:25" s="27" customFormat="1" ht="63.75">
      <c r="A20" s="28" t="s">
        <v>147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="27" customFormat="1" ht="12.75"/>
    <row r="22" spans="1:25" s="27" customFormat="1" ht="38.25">
      <c r="A22" s="29" t="s">
        <v>148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</row>
    <row r="23" s="27" customFormat="1" ht="12.75"/>
    <row r="24" s="27" customFormat="1" ht="12.75"/>
    <row r="25" s="27" customFormat="1" ht="12.75"/>
    <row r="26" s="27" customFormat="1" ht="12.75"/>
    <row r="27" s="27" customFormat="1" ht="12.75"/>
    <row r="28" s="27" customFormat="1" ht="12.75"/>
    <row r="29" s="27" customFormat="1" ht="12.75"/>
    <row r="30" s="27" customFormat="1" ht="12.75"/>
    <row r="31" s="27" customFormat="1" ht="12.75"/>
    <row r="32" s="27" customFormat="1" ht="12.75"/>
    <row r="33" s="27" customFormat="1" ht="12.75"/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</sheetData>
  <mergeCells count="2">
    <mergeCell ref="A20:Y20"/>
    <mergeCell ref="A22:Y2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C41"/>
  <sheetViews>
    <sheetView workbookViewId="0" topLeftCell="A1">
      <selection activeCell="A11" sqref="A11"/>
    </sheetView>
  </sheetViews>
  <sheetFormatPr defaultColWidth="9.140625" defaultRowHeight="12.75"/>
  <cols>
    <col min="1" max="1" width="22.7109375" style="12" customWidth="1"/>
    <col min="2" max="3" width="8.7109375" style="12" customWidth="1"/>
    <col min="4" max="16384" width="9.140625" style="12" customWidth="1"/>
  </cols>
  <sheetData>
    <row r="2" spans="1:3" ht="13.5" thickBot="1">
      <c r="A2" s="3" t="s">
        <v>3</v>
      </c>
      <c r="B2" s="13"/>
      <c r="C2" s="13"/>
    </row>
    <row r="3" spans="1:3" ht="24.75" customHeight="1" thickBot="1">
      <c r="A3" s="14"/>
      <c r="B3" s="1" t="s">
        <v>1</v>
      </c>
      <c r="C3" s="2" t="s">
        <v>2</v>
      </c>
    </row>
    <row r="4" spans="1:3" ht="13.5" thickTop="1">
      <c r="A4" s="5" t="s">
        <v>5</v>
      </c>
      <c r="B4" s="15">
        <v>1</v>
      </c>
      <c r="C4" s="4">
        <f aca="true" t="shared" si="0" ref="C4:C10">B4/B$10</f>
        <v>0.021739130434782608</v>
      </c>
    </row>
    <row r="5" spans="1:3" ht="12.75">
      <c r="A5" s="5" t="s">
        <v>9</v>
      </c>
      <c r="B5" s="15">
        <v>11</v>
      </c>
      <c r="C5" s="4">
        <f t="shared" si="0"/>
        <v>0.2391304347826087</v>
      </c>
    </row>
    <row r="6" spans="1:3" ht="12.75">
      <c r="A6" s="5" t="s">
        <v>10</v>
      </c>
      <c r="B6" s="15">
        <v>21</v>
      </c>
      <c r="C6" s="4">
        <f t="shared" si="0"/>
        <v>0.45652173913043476</v>
      </c>
    </row>
    <row r="7" spans="1:3" ht="12.75">
      <c r="A7" s="5" t="s">
        <v>11</v>
      </c>
      <c r="B7" s="15">
        <v>9</v>
      </c>
      <c r="C7" s="4">
        <f t="shared" si="0"/>
        <v>0.1956521739130435</v>
      </c>
    </row>
    <row r="8" spans="1:3" ht="12.75">
      <c r="A8" s="5" t="s">
        <v>12</v>
      </c>
      <c r="B8" s="15">
        <v>3</v>
      </c>
      <c r="C8" s="4">
        <f t="shared" si="0"/>
        <v>0.06521739130434782</v>
      </c>
    </row>
    <row r="9" spans="1:3" ht="13.5" thickBot="1">
      <c r="A9" s="5" t="s">
        <v>13</v>
      </c>
      <c r="B9" s="15">
        <v>1</v>
      </c>
      <c r="C9" s="4">
        <f t="shared" si="0"/>
        <v>0.021739130434782608</v>
      </c>
    </row>
    <row r="10" spans="1:3" ht="14.25" thickBot="1" thickTop="1">
      <c r="A10" s="7" t="s">
        <v>0</v>
      </c>
      <c r="B10" s="16">
        <f>SUM(B4:B9)</f>
        <v>46</v>
      </c>
      <c r="C10" s="8">
        <f t="shared" si="0"/>
        <v>1</v>
      </c>
    </row>
    <row r="11" ht="12.75">
      <c r="A11" s="26" t="s">
        <v>137</v>
      </c>
    </row>
    <row r="13" spans="1:3" ht="13.5" thickBot="1">
      <c r="A13" s="3" t="s">
        <v>21</v>
      </c>
      <c r="B13" s="13"/>
      <c r="C13" s="13"/>
    </row>
    <row r="14" spans="1:3" ht="24.75" customHeight="1" thickBot="1">
      <c r="A14" s="17"/>
      <c r="B14" s="2" t="s">
        <v>1</v>
      </c>
      <c r="C14" s="2" t="s">
        <v>2</v>
      </c>
    </row>
    <row r="15" spans="1:3" ht="13.5" thickTop="1">
      <c r="A15" s="9" t="s">
        <v>15</v>
      </c>
      <c r="B15" s="12">
        <v>4</v>
      </c>
      <c r="C15" s="4">
        <f>B15/B$17</f>
        <v>0.08333333333333333</v>
      </c>
    </row>
    <row r="16" spans="1:3" ht="13.5" thickBot="1">
      <c r="A16" s="10" t="s">
        <v>16</v>
      </c>
      <c r="B16" s="18">
        <v>44</v>
      </c>
      <c r="C16" s="6">
        <f>B16/B$17</f>
        <v>0.9166666666666666</v>
      </c>
    </row>
    <row r="17" spans="1:3" ht="14.25" thickBot="1" thickTop="1">
      <c r="A17" s="19" t="s">
        <v>0</v>
      </c>
      <c r="B17" s="13">
        <f>SUM(B15:B16)</f>
        <v>48</v>
      </c>
      <c r="C17" s="20">
        <f>B17/B$17</f>
        <v>1</v>
      </c>
    </row>
    <row r="20" ht="13.5" thickBot="1">
      <c r="A20" s="3" t="s">
        <v>24</v>
      </c>
    </row>
    <row r="21" spans="1:3" ht="24.75" customHeight="1" thickBot="1">
      <c r="A21" s="17"/>
      <c r="B21" s="2" t="s">
        <v>1</v>
      </c>
      <c r="C21" s="2" t="s">
        <v>2</v>
      </c>
    </row>
    <row r="22" spans="1:3" ht="13.5" thickTop="1">
      <c r="A22" s="9" t="s">
        <v>22</v>
      </c>
      <c r="B22" s="12">
        <v>24</v>
      </c>
      <c r="C22" s="4">
        <f>B22/B$24</f>
        <v>0.5</v>
      </c>
    </row>
    <row r="23" spans="1:3" ht="13.5" thickBot="1">
      <c r="A23" s="10" t="s">
        <v>23</v>
      </c>
      <c r="B23" s="12">
        <v>24</v>
      </c>
      <c r="C23" s="4">
        <f>B23/B$24</f>
        <v>0.5</v>
      </c>
    </row>
    <row r="24" spans="1:3" ht="14.25" thickBot="1" thickTop="1">
      <c r="A24" s="11" t="s">
        <v>0</v>
      </c>
      <c r="B24" s="21">
        <f>SUM(B22:B23)</f>
        <v>48</v>
      </c>
      <c r="C24" s="8">
        <f>B24/B$24</f>
        <v>1</v>
      </c>
    </row>
    <row r="27" ht="13.5" thickBot="1">
      <c r="A27" s="3" t="s">
        <v>28</v>
      </c>
    </row>
    <row r="28" spans="1:3" ht="24.75" customHeight="1" thickBot="1">
      <c r="A28" s="17"/>
      <c r="B28" s="2" t="s">
        <v>1</v>
      </c>
      <c r="C28" s="2" t="s">
        <v>2</v>
      </c>
    </row>
    <row r="29" spans="1:3" ht="13.5" thickTop="1">
      <c r="A29" s="9" t="s">
        <v>26</v>
      </c>
      <c r="B29" s="12">
        <v>15</v>
      </c>
      <c r="C29" s="4">
        <f>B29/B$31</f>
        <v>0.3125</v>
      </c>
    </row>
    <row r="30" spans="1:3" ht="13.5" thickBot="1">
      <c r="A30" s="10" t="s">
        <v>27</v>
      </c>
      <c r="B30" s="12">
        <v>33</v>
      </c>
      <c r="C30" s="4">
        <f>B30/B$31</f>
        <v>0.6875</v>
      </c>
    </row>
    <row r="31" spans="1:3" ht="14.25" thickBot="1" thickTop="1">
      <c r="A31" s="11" t="s">
        <v>0</v>
      </c>
      <c r="B31" s="21">
        <f>SUM(B29:B30)</f>
        <v>48</v>
      </c>
      <c r="C31" s="8">
        <f>B31/B$31</f>
        <v>1</v>
      </c>
    </row>
    <row r="34" ht="13.5" thickBot="1">
      <c r="A34" s="3" t="s">
        <v>33</v>
      </c>
    </row>
    <row r="35" spans="1:3" ht="24.75" customHeight="1" thickBot="1">
      <c r="A35" s="17"/>
      <c r="B35" s="2" t="s">
        <v>1</v>
      </c>
      <c r="C35" s="2" t="s">
        <v>2</v>
      </c>
    </row>
    <row r="36" spans="1:3" ht="13.5" thickTop="1">
      <c r="A36" s="9" t="s">
        <v>25</v>
      </c>
      <c r="B36" s="12">
        <v>2</v>
      </c>
      <c r="C36" s="4">
        <f aca="true" t="shared" si="1" ref="C36:C41">B36/B$41</f>
        <v>0.041666666666666664</v>
      </c>
    </row>
    <row r="37" spans="1:3" ht="12.75">
      <c r="A37" s="9" t="s">
        <v>29</v>
      </c>
      <c r="B37" s="12">
        <v>1</v>
      </c>
      <c r="C37" s="4">
        <f t="shared" si="1"/>
        <v>0.020833333333333332</v>
      </c>
    </row>
    <row r="38" spans="1:3" ht="12.75">
      <c r="A38" s="9" t="s">
        <v>30</v>
      </c>
      <c r="B38" s="12">
        <v>1</v>
      </c>
      <c r="C38" s="4">
        <f t="shared" si="1"/>
        <v>0.020833333333333332</v>
      </c>
    </row>
    <row r="39" spans="1:3" ht="12.75">
      <c r="A39" s="9" t="s">
        <v>31</v>
      </c>
      <c r="B39" s="12">
        <v>17</v>
      </c>
      <c r="C39" s="4">
        <f t="shared" si="1"/>
        <v>0.3541666666666667</v>
      </c>
    </row>
    <row r="40" spans="1:3" ht="13.5" thickBot="1">
      <c r="A40" s="10" t="s">
        <v>32</v>
      </c>
      <c r="B40" s="18">
        <v>27</v>
      </c>
      <c r="C40" s="6">
        <f t="shared" si="1"/>
        <v>0.5625</v>
      </c>
    </row>
    <row r="41" spans="1:3" ht="14.25" thickBot="1" thickTop="1">
      <c r="A41" s="11" t="s">
        <v>0</v>
      </c>
      <c r="B41" s="21">
        <f>SUM(B36:B40)</f>
        <v>48</v>
      </c>
      <c r="C41" s="8">
        <f t="shared" si="1"/>
        <v>1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Roman,Negrito"&amp;18CAI Baixada (Belford Roxo)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C45"/>
  <sheetViews>
    <sheetView workbookViewId="0" topLeftCell="A1">
      <selection activeCell="D12" sqref="D12"/>
    </sheetView>
  </sheetViews>
  <sheetFormatPr defaultColWidth="9.140625" defaultRowHeight="12.75"/>
  <cols>
    <col min="1" max="1" width="22.7109375" style="12" customWidth="1"/>
    <col min="2" max="3" width="8.7109375" style="12" customWidth="1"/>
    <col min="4" max="16384" width="9.140625" style="12" customWidth="1"/>
  </cols>
  <sheetData>
    <row r="2" spans="1:3" ht="13.5" thickBot="1">
      <c r="A2" s="3" t="s">
        <v>126</v>
      </c>
      <c r="B2" s="13"/>
      <c r="C2" s="13"/>
    </row>
    <row r="3" spans="1:3" ht="24.75" customHeight="1" thickBot="1">
      <c r="A3" s="14"/>
      <c r="B3" s="1" t="s">
        <v>1</v>
      </c>
      <c r="C3" s="2" t="s">
        <v>2</v>
      </c>
    </row>
    <row r="4" spans="1:3" ht="13.5" thickTop="1">
      <c r="A4" s="5" t="s">
        <v>5</v>
      </c>
      <c r="B4" s="15">
        <v>1</v>
      </c>
      <c r="C4" s="4">
        <f aca="true" t="shared" si="0" ref="C4:C11">B4/B$11</f>
        <v>0.017857142857142856</v>
      </c>
    </row>
    <row r="5" spans="1:3" ht="12.75">
      <c r="A5" s="5" t="s">
        <v>6</v>
      </c>
      <c r="B5" s="15">
        <v>6</v>
      </c>
      <c r="C5" s="4">
        <f t="shared" si="0"/>
        <v>0.10714285714285714</v>
      </c>
    </row>
    <row r="6" spans="1:3" ht="12.75">
      <c r="A6" s="5" t="s">
        <v>7</v>
      </c>
      <c r="B6" s="15">
        <v>9</v>
      </c>
      <c r="C6" s="4">
        <f t="shared" si="0"/>
        <v>0.16071428571428573</v>
      </c>
    </row>
    <row r="7" spans="1:3" ht="12.75">
      <c r="A7" s="5" t="s">
        <v>8</v>
      </c>
      <c r="B7" s="15">
        <v>13</v>
      </c>
      <c r="C7" s="4">
        <f t="shared" si="0"/>
        <v>0.23214285714285715</v>
      </c>
    </row>
    <row r="8" spans="1:3" ht="12.75">
      <c r="A8" s="5" t="s">
        <v>9</v>
      </c>
      <c r="B8" s="15">
        <v>9</v>
      </c>
      <c r="C8" s="4">
        <f t="shared" si="0"/>
        <v>0.16071428571428573</v>
      </c>
    </row>
    <row r="9" spans="1:3" ht="12.75">
      <c r="A9" s="5" t="s">
        <v>10</v>
      </c>
      <c r="B9" s="15">
        <v>17</v>
      </c>
      <c r="C9" s="4">
        <f t="shared" si="0"/>
        <v>0.30357142857142855</v>
      </c>
    </row>
    <row r="10" spans="1:3" ht="13.5" thickBot="1">
      <c r="A10" s="5" t="s">
        <v>11</v>
      </c>
      <c r="B10" s="15">
        <v>1</v>
      </c>
      <c r="C10" s="4">
        <f t="shared" si="0"/>
        <v>0.017857142857142856</v>
      </c>
    </row>
    <row r="11" spans="1:3" ht="14.25" thickBot="1" thickTop="1">
      <c r="A11" s="7" t="s">
        <v>0</v>
      </c>
      <c r="B11" s="16">
        <f>SUM(B4:B10)</f>
        <v>56</v>
      </c>
      <c r="C11" s="8">
        <f t="shared" si="0"/>
        <v>1</v>
      </c>
    </row>
    <row r="14" spans="1:3" ht="13.5" thickBot="1">
      <c r="A14" s="3" t="s">
        <v>130</v>
      </c>
      <c r="B14" s="13"/>
      <c r="C14" s="13"/>
    </row>
    <row r="15" spans="1:3" ht="24.75" customHeight="1" thickBot="1">
      <c r="A15" s="17"/>
      <c r="B15" s="2" t="s">
        <v>1</v>
      </c>
      <c r="C15" s="2" t="s">
        <v>2</v>
      </c>
    </row>
    <row r="16" spans="1:3" ht="13.5" thickTop="1">
      <c r="A16" s="9" t="s">
        <v>15</v>
      </c>
      <c r="B16" s="12">
        <v>2</v>
      </c>
      <c r="C16" s="4">
        <f aca="true" t="shared" si="1" ref="C16:C21">B16/B$21</f>
        <v>0.03571428571428571</v>
      </c>
    </row>
    <row r="17" spans="1:3" ht="12.75">
      <c r="A17" s="9" t="s">
        <v>16</v>
      </c>
      <c r="B17" s="22">
        <v>26</v>
      </c>
      <c r="C17" s="4">
        <f t="shared" si="1"/>
        <v>0.4642857142857143</v>
      </c>
    </row>
    <row r="18" spans="1:3" ht="12.75">
      <c r="A18" s="23" t="s">
        <v>17</v>
      </c>
      <c r="B18" s="12">
        <v>25</v>
      </c>
      <c r="C18" s="4">
        <f t="shared" si="1"/>
        <v>0.44642857142857145</v>
      </c>
    </row>
    <row r="19" spans="1:3" ht="12.75">
      <c r="A19" s="23" t="s">
        <v>18</v>
      </c>
      <c r="B19" s="12">
        <v>2</v>
      </c>
      <c r="C19" s="4">
        <f t="shared" si="1"/>
        <v>0.03571428571428571</v>
      </c>
    </row>
    <row r="20" spans="1:3" ht="13.5" thickBot="1">
      <c r="A20" s="23" t="s">
        <v>19</v>
      </c>
      <c r="B20" s="12">
        <v>1</v>
      </c>
      <c r="C20" s="4">
        <f t="shared" si="1"/>
        <v>0.017857142857142856</v>
      </c>
    </row>
    <row r="21" spans="1:3" ht="14.25" thickBot="1" thickTop="1">
      <c r="A21" s="11" t="s">
        <v>0</v>
      </c>
      <c r="B21" s="21">
        <f>SUM(B16:B20)</f>
        <v>56</v>
      </c>
      <c r="C21" s="8">
        <f t="shared" si="1"/>
        <v>1</v>
      </c>
    </row>
    <row r="24" ht="13.5" thickBot="1">
      <c r="A24" s="3" t="s">
        <v>127</v>
      </c>
    </row>
    <row r="25" spans="1:3" ht="24.75" customHeight="1" thickBot="1">
      <c r="A25" s="17"/>
      <c r="B25" s="2" t="s">
        <v>1</v>
      </c>
      <c r="C25" s="2" t="s">
        <v>2</v>
      </c>
    </row>
    <row r="26" spans="1:3" ht="13.5" thickTop="1">
      <c r="A26" s="9" t="s">
        <v>22</v>
      </c>
      <c r="B26" s="12">
        <v>38</v>
      </c>
      <c r="C26" s="4">
        <f>B26/B$28</f>
        <v>0.6785714285714286</v>
      </c>
    </row>
    <row r="27" spans="1:3" ht="13.5" thickBot="1">
      <c r="A27" s="10" t="s">
        <v>23</v>
      </c>
      <c r="B27" s="12">
        <v>18</v>
      </c>
      <c r="C27" s="4">
        <f>B27/B$28</f>
        <v>0.32142857142857145</v>
      </c>
    </row>
    <row r="28" spans="1:3" ht="14.25" thickBot="1" thickTop="1">
      <c r="A28" s="11" t="s">
        <v>0</v>
      </c>
      <c r="B28" s="21">
        <f>SUM(B26:B27)</f>
        <v>56</v>
      </c>
      <c r="C28" s="8">
        <f>B28/B$28</f>
        <v>1</v>
      </c>
    </row>
    <row r="31" ht="13.5" thickBot="1">
      <c r="A31" s="3" t="s">
        <v>128</v>
      </c>
    </row>
    <row r="32" spans="1:3" ht="24.75" customHeight="1" thickBot="1">
      <c r="A32" s="17"/>
      <c r="B32" s="2" t="s">
        <v>1</v>
      </c>
      <c r="C32" s="2" t="s">
        <v>2</v>
      </c>
    </row>
    <row r="33" spans="1:3" ht="13.5" thickTop="1">
      <c r="A33" s="9" t="s">
        <v>26</v>
      </c>
      <c r="B33" s="12">
        <v>31</v>
      </c>
      <c r="C33" s="4">
        <f>B33/B$35</f>
        <v>0.5535714285714286</v>
      </c>
    </row>
    <row r="34" spans="1:3" ht="13.5" thickBot="1">
      <c r="A34" s="10" t="s">
        <v>27</v>
      </c>
      <c r="B34" s="12">
        <v>25</v>
      </c>
      <c r="C34" s="4">
        <f>B34/B$35</f>
        <v>0.44642857142857145</v>
      </c>
    </row>
    <row r="35" spans="1:3" ht="14.25" thickBot="1" thickTop="1">
      <c r="A35" s="11" t="s">
        <v>0</v>
      </c>
      <c r="B35" s="21">
        <f>SUM(B33:B34)</f>
        <v>56</v>
      </c>
      <c r="C35" s="8">
        <f>B35/B$35</f>
        <v>1</v>
      </c>
    </row>
    <row r="38" ht="13.5" thickBot="1">
      <c r="A38" s="3" t="s">
        <v>129</v>
      </c>
    </row>
    <row r="39" spans="1:3" ht="24.75" customHeight="1" thickBot="1">
      <c r="A39" s="17"/>
      <c r="B39" s="2" t="s">
        <v>1</v>
      </c>
      <c r="C39" s="2" t="s">
        <v>2</v>
      </c>
    </row>
    <row r="40" spans="1:3" ht="13.5" thickTop="1">
      <c r="A40" s="9" t="s">
        <v>25</v>
      </c>
      <c r="B40" s="12">
        <v>16</v>
      </c>
      <c r="C40" s="4">
        <f aca="true" t="shared" si="2" ref="C40:C45">B40/B$45</f>
        <v>0.2857142857142857</v>
      </c>
    </row>
    <row r="41" spans="1:3" ht="12.75">
      <c r="A41" s="9" t="s">
        <v>29</v>
      </c>
      <c r="B41" s="12">
        <v>5</v>
      </c>
      <c r="C41" s="4">
        <f t="shared" si="2"/>
        <v>0.08928571428571429</v>
      </c>
    </row>
    <row r="42" spans="1:3" ht="12.75">
      <c r="A42" s="9" t="s">
        <v>30</v>
      </c>
      <c r="B42" s="12">
        <v>3</v>
      </c>
      <c r="C42" s="4">
        <f t="shared" si="2"/>
        <v>0.05357142857142857</v>
      </c>
    </row>
    <row r="43" spans="1:3" ht="12.75">
      <c r="A43" s="9" t="s">
        <v>31</v>
      </c>
      <c r="B43" s="12">
        <v>16</v>
      </c>
      <c r="C43" s="4">
        <f t="shared" si="2"/>
        <v>0.2857142857142857</v>
      </c>
    </row>
    <row r="44" spans="1:3" ht="13.5" thickBot="1">
      <c r="A44" s="10" t="s">
        <v>32</v>
      </c>
      <c r="B44" s="18">
        <v>16</v>
      </c>
      <c r="C44" s="6">
        <f t="shared" si="2"/>
        <v>0.2857142857142857</v>
      </c>
    </row>
    <row r="45" spans="1:3" ht="14.25" thickBot="1" thickTop="1">
      <c r="A45" s="11" t="s">
        <v>0</v>
      </c>
      <c r="B45" s="21">
        <f>SUM(B40:B44)</f>
        <v>56</v>
      </c>
      <c r="C45" s="8">
        <f t="shared" si="2"/>
        <v>1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Roman,Negrito"&amp;18Educandário Santos Dumont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C44"/>
  <sheetViews>
    <sheetView workbookViewId="0" topLeftCell="A1">
      <selection activeCell="A11" sqref="A11"/>
    </sheetView>
  </sheetViews>
  <sheetFormatPr defaultColWidth="9.140625" defaultRowHeight="12.75"/>
  <cols>
    <col min="1" max="1" width="22.7109375" style="12" customWidth="1"/>
    <col min="2" max="3" width="8.7109375" style="12" customWidth="1"/>
    <col min="4" max="16384" width="9.140625" style="12" customWidth="1"/>
  </cols>
  <sheetData>
    <row r="2" spans="1:3" ht="13.5" thickBot="1">
      <c r="A2" s="3" t="s">
        <v>135</v>
      </c>
      <c r="B2" s="13"/>
      <c r="C2" s="13"/>
    </row>
    <row r="3" spans="1:3" ht="24.75" customHeight="1" thickBot="1">
      <c r="A3" s="14"/>
      <c r="B3" s="1" t="s">
        <v>1</v>
      </c>
      <c r="C3" s="2" t="s">
        <v>2</v>
      </c>
    </row>
    <row r="4" spans="1:3" ht="13.5" thickTop="1">
      <c r="A4" s="5" t="s">
        <v>8</v>
      </c>
      <c r="B4" s="15">
        <v>5</v>
      </c>
      <c r="C4" s="4">
        <f aca="true" t="shared" si="0" ref="C4:C10">B4/B$10</f>
        <v>0.026881720430107527</v>
      </c>
    </row>
    <row r="5" spans="1:3" ht="12.75">
      <c r="A5" s="5" t="s">
        <v>9</v>
      </c>
      <c r="B5" s="15">
        <v>72</v>
      </c>
      <c r="C5" s="4">
        <f t="shared" si="0"/>
        <v>0.3870967741935484</v>
      </c>
    </row>
    <row r="6" spans="1:3" ht="12.75">
      <c r="A6" s="5" t="s">
        <v>10</v>
      </c>
      <c r="B6" s="15">
        <v>80</v>
      </c>
      <c r="C6" s="4">
        <f t="shared" si="0"/>
        <v>0.43010752688172044</v>
      </c>
    </row>
    <row r="7" spans="1:3" ht="12.75">
      <c r="A7" s="5" t="s">
        <v>11</v>
      </c>
      <c r="B7" s="15">
        <v>25</v>
      </c>
      <c r="C7" s="4">
        <f t="shared" si="0"/>
        <v>0.13440860215053763</v>
      </c>
    </row>
    <row r="8" spans="1:3" ht="12.75">
      <c r="A8" s="5" t="s">
        <v>12</v>
      </c>
      <c r="B8" s="15">
        <v>3</v>
      </c>
      <c r="C8" s="4">
        <f t="shared" si="0"/>
        <v>0.016129032258064516</v>
      </c>
    </row>
    <row r="9" spans="1:3" ht="13.5" thickBot="1">
      <c r="A9" s="5" t="s">
        <v>13</v>
      </c>
      <c r="B9" s="15">
        <v>1</v>
      </c>
      <c r="C9" s="4">
        <f t="shared" si="0"/>
        <v>0.005376344086021506</v>
      </c>
    </row>
    <row r="10" spans="1:3" ht="14.25" thickBot="1" thickTop="1">
      <c r="A10" s="7" t="s">
        <v>0</v>
      </c>
      <c r="B10" s="16">
        <f>SUM(B4:B9)</f>
        <v>186</v>
      </c>
      <c r="C10" s="8">
        <f t="shared" si="0"/>
        <v>1</v>
      </c>
    </row>
    <row r="11" ht="12.75">
      <c r="A11" s="26" t="s">
        <v>138</v>
      </c>
    </row>
    <row r="13" spans="1:3" ht="13.5" thickBot="1">
      <c r="A13" s="3" t="s">
        <v>131</v>
      </c>
      <c r="B13" s="13"/>
      <c r="C13" s="13"/>
    </row>
    <row r="14" spans="1:3" ht="24.75" customHeight="1" thickBot="1">
      <c r="A14" s="17"/>
      <c r="B14" s="2" t="s">
        <v>1</v>
      </c>
      <c r="C14" s="2" t="s">
        <v>2</v>
      </c>
    </row>
    <row r="15" spans="1:3" ht="13.5" thickTop="1">
      <c r="A15" s="9" t="s">
        <v>15</v>
      </c>
      <c r="B15" s="12">
        <v>9</v>
      </c>
      <c r="C15" s="4">
        <f aca="true" t="shared" si="1" ref="C15:C20">B15/B$20</f>
        <v>0.04736842105263158</v>
      </c>
    </row>
    <row r="16" spans="1:3" ht="12.75">
      <c r="A16" s="9" t="s">
        <v>16</v>
      </c>
      <c r="B16" s="22">
        <v>178</v>
      </c>
      <c r="C16" s="4">
        <f t="shared" si="1"/>
        <v>0.9368421052631579</v>
      </c>
    </row>
    <row r="17" spans="1:3" ht="12.75">
      <c r="A17" s="23" t="s">
        <v>17</v>
      </c>
      <c r="B17" s="12">
        <v>1</v>
      </c>
      <c r="C17" s="4">
        <f t="shared" si="1"/>
        <v>0.005263157894736842</v>
      </c>
    </row>
    <row r="18" spans="1:3" ht="12.75">
      <c r="A18" s="23" t="s">
        <v>18</v>
      </c>
      <c r="B18" s="12">
        <v>1</v>
      </c>
      <c r="C18" s="4">
        <f t="shared" si="1"/>
        <v>0.005263157894736842</v>
      </c>
    </row>
    <row r="19" spans="1:3" ht="13.5" thickBot="1">
      <c r="A19" s="24" t="s">
        <v>20</v>
      </c>
      <c r="B19" s="18">
        <v>1</v>
      </c>
      <c r="C19" s="6">
        <f t="shared" si="1"/>
        <v>0.005263157894736842</v>
      </c>
    </row>
    <row r="20" spans="1:3" ht="14.25" thickBot="1" thickTop="1">
      <c r="A20" s="19" t="s">
        <v>0</v>
      </c>
      <c r="B20" s="13">
        <f>SUM(B15:B19)</f>
        <v>190</v>
      </c>
      <c r="C20" s="8">
        <f t="shared" si="1"/>
        <v>1</v>
      </c>
    </row>
    <row r="23" ht="13.5" thickBot="1">
      <c r="A23" s="3" t="s">
        <v>132</v>
      </c>
    </row>
    <row r="24" spans="1:3" ht="24.75" customHeight="1" thickBot="1">
      <c r="A24" s="17"/>
      <c r="B24" s="2" t="s">
        <v>1</v>
      </c>
      <c r="C24" s="2" t="s">
        <v>2</v>
      </c>
    </row>
    <row r="25" spans="1:3" ht="13.5" thickTop="1">
      <c r="A25" s="9" t="s">
        <v>22</v>
      </c>
      <c r="B25" s="12">
        <v>104</v>
      </c>
      <c r="C25" s="4">
        <f>B25/B$27</f>
        <v>0.5473684210526316</v>
      </c>
    </row>
    <row r="26" spans="1:3" ht="13.5" thickBot="1">
      <c r="A26" s="10" t="s">
        <v>23</v>
      </c>
      <c r="B26" s="12">
        <v>86</v>
      </c>
      <c r="C26" s="4">
        <f>B26/B$27</f>
        <v>0.45263157894736844</v>
      </c>
    </row>
    <row r="27" spans="1:3" ht="14.25" thickBot="1" thickTop="1">
      <c r="A27" s="11" t="s">
        <v>0</v>
      </c>
      <c r="B27" s="21">
        <f>SUM(B25:B26)</f>
        <v>190</v>
      </c>
      <c r="C27" s="8">
        <f>B27/B$27</f>
        <v>1</v>
      </c>
    </row>
    <row r="30" ht="13.5" thickBot="1">
      <c r="A30" s="3" t="s">
        <v>133</v>
      </c>
    </row>
    <row r="31" spans="1:3" ht="24.75" customHeight="1" thickBot="1">
      <c r="A31" s="17"/>
      <c r="B31" s="2" t="s">
        <v>1</v>
      </c>
      <c r="C31" s="2" t="s">
        <v>2</v>
      </c>
    </row>
    <row r="32" spans="1:3" ht="13.5" thickTop="1">
      <c r="A32" s="9" t="s">
        <v>26</v>
      </c>
      <c r="B32" s="12">
        <v>55</v>
      </c>
      <c r="C32" s="4">
        <f>B32/B$34</f>
        <v>0.2894736842105263</v>
      </c>
    </row>
    <row r="33" spans="1:3" ht="13.5" thickBot="1">
      <c r="A33" s="10" t="s">
        <v>27</v>
      </c>
      <c r="B33" s="12">
        <v>135</v>
      </c>
      <c r="C33" s="4">
        <f>B33/B$34</f>
        <v>0.7105263157894737</v>
      </c>
    </row>
    <row r="34" spans="1:3" ht="14.25" thickBot="1" thickTop="1">
      <c r="A34" s="11" t="s">
        <v>0</v>
      </c>
      <c r="B34" s="21">
        <f>SUM(B32:B33)</f>
        <v>190</v>
      </c>
      <c r="C34" s="8">
        <f>B34/B$34</f>
        <v>1</v>
      </c>
    </row>
    <row r="37" ht="13.5" thickBot="1">
      <c r="A37" s="3" t="s">
        <v>134</v>
      </c>
    </row>
    <row r="38" spans="1:3" ht="24.75" customHeight="1" thickBot="1">
      <c r="A38" s="17"/>
      <c r="B38" s="2" t="s">
        <v>1</v>
      </c>
      <c r="C38" s="2" t="s">
        <v>2</v>
      </c>
    </row>
    <row r="39" spans="1:3" ht="13.5" thickTop="1">
      <c r="A39" s="9" t="s">
        <v>25</v>
      </c>
      <c r="B39" s="12">
        <v>36</v>
      </c>
      <c r="C39" s="4">
        <f aca="true" t="shared" si="2" ref="C39:C44">B39/B$44</f>
        <v>0.18947368421052632</v>
      </c>
    </row>
    <row r="40" spans="1:3" ht="12.75">
      <c r="A40" s="9" t="s">
        <v>29</v>
      </c>
      <c r="B40" s="12">
        <v>9</v>
      </c>
      <c r="C40" s="4">
        <f t="shared" si="2"/>
        <v>0.04736842105263158</v>
      </c>
    </row>
    <row r="41" spans="1:3" ht="12.75">
      <c r="A41" s="9" t="s">
        <v>30</v>
      </c>
      <c r="B41" s="12">
        <v>22</v>
      </c>
      <c r="C41" s="4">
        <f t="shared" si="2"/>
        <v>0.11578947368421053</v>
      </c>
    </row>
    <row r="42" spans="1:3" ht="12.75">
      <c r="A42" s="9" t="s">
        <v>31</v>
      </c>
      <c r="B42" s="12">
        <v>84</v>
      </c>
      <c r="C42" s="4">
        <f t="shared" si="2"/>
        <v>0.4421052631578947</v>
      </c>
    </row>
    <row r="43" spans="1:3" ht="13.5" thickBot="1">
      <c r="A43" s="10" t="s">
        <v>32</v>
      </c>
      <c r="B43" s="18">
        <v>39</v>
      </c>
      <c r="C43" s="6">
        <f t="shared" si="2"/>
        <v>0.20526315789473684</v>
      </c>
    </row>
    <row r="44" spans="1:3" ht="14.25" thickBot="1" thickTop="1">
      <c r="A44" s="11" t="s">
        <v>0</v>
      </c>
      <c r="B44" s="21">
        <f>SUM(B39:B43)</f>
        <v>190</v>
      </c>
      <c r="C44" s="8">
        <f t="shared" si="2"/>
        <v>1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Roman,Negrito"&amp;18Educandário Santo Expedito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C44"/>
  <sheetViews>
    <sheetView workbookViewId="0" topLeftCell="A29">
      <selection activeCell="A49" sqref="A49"/>
    </sheetView>
  </sheetViews>
  <sheetFormatPr defaultColWidth="9.140625" defaultRowHeight="12.75"/>
  <cols>
    <col min="1" max="1" width="22.7109375" style="12" customWidth="1"/>
    <col min="2" max="3" width="8.7109375" style="12" customWidth="1"/>
    <col min="4" max="16384" width="9.140625" style="12" customWidth="1"/>
  </cols>
  <sheetData>
    <row r="2" spans="1:3" ht="13.5" thickBot="1">
      <c r="A2" s="3" t="s">
        <v>34</v>
      </c>
      <c r="B2" s="13"/>
      <c r="C2" s="13"/>
    </row>
    <row r="3" spans="1:3" ht="24.75" customHeight="1" thickBot="1">
      <c r="A3" s="14"/>
      <c r="B3" s="1" t="s">
        <v>1</v>
      </c>
      <c r="C3" s="2" t="s">
        <v>2</v>
      </c>
    </row>
    <row r="4" spans="1:3" ht="12.75" customHeight="1" thickTop="1">
      <c r="A4" s="5" t="s">
        <v>4</v>
      </c>
      <c r="B4" s="15">
        <v>1</v>
      </c>
      <c r="C4" s="4">
        <f aca="true" t="shared" si="0" ref="C4:C12">B4/B$12</f>
        <v>0.01</v>
      </c>
    </row>
    <row r="5" spans="1:3" ht="12.75">
      <c r="A5" s="5" t="s">
        <v>5</v>
      </c>
      <c r="B5" s="15">
        <v>2</v>
      </c>
      <c r="C5" s="4">
        <f t="shared" si="0"/>
        <v>0.02</v>
      </c>
    </row>
    <row r="6" spans="1:3" ht="12.75">
      <c r="A6" s="5" t="s">
        <v>6</v>
      </c>
      <c r="B6" s="15">
        <v>6</v>
      </c>
      <c r="C6" s="4">
        <f t="shared" si="0"/>
        <v>0.06</v>
      </c>
    </row>
    <row r="7" spans="1:3" ht="12.75">
      <c r="A7" s="5" t="s">
        <v>7</v>
      </c>
      <c r="B7" s="15">
        <v>15</v>
      </c>
      <c r="C7" s="4">
        <f t="shared" si="0"/>
        <v>0.15</v>
      </c>
    </row>
    <row r="8" spans="1:3" ht="12.75">
      <c r="A8" s="5" t="s">
        <v>8</v>
      </c>
      <c r="B8" s="15">
        <v>54</v>
      </c>
      <c r="C8" s="4">
        <f t="shared" si="0"/>
        <v>0.54</v>
      </c>
    </row>
    <row r="9" spans="1:3" ht="12.75">
      <c r="A9" s="5" t="s">
        <v>9</v>
      </c>
      <c r="B9" s="15">
        <v>13</v>
      </c>
      <c r="C9" s="4">
        <f t="shared" si="0"/>
        <v>0.13</v>
      </c>
    </row>
    <row r="10" spans="1:3" ht="12.75">
      <c r="A10" s="5" t="s">
        <v>11</v>
      </c>
      <c r="B10" s="15">
        <v>8</v>
      </c>
      <c r="C10" s="4">
        <f t="shared" si="0"/>
        <v>0.08</v>
      </c>
    </row>
    <row r="11" spans="1:3" ht="13.5" thickBot="1">
      <c r="A11" s="5" t="s">
        <v>12</v>
      </c>
      <c r="B11" s="15">
        <v>1</v>
      </c>
      <c r="C11" s="4">
        <f t="shared" si="0"/>
        <v>0.01</v>
      </c>
    </row>
    <row r="12" spans="1:3" ht="14.25" thickBot="1" thickTop="1">
      <c r="A12" s="7" t="s">
        <v>0</v>
      </c>
      <c r="B12" s="16">
        <f>SUM(B4:B11)</f>
        <v>100</v>
      </c>
      <c r="C12" s="8">
        <f t="shared" si="0"/>
        <v>1</v>
      </c>
    </row>
    <row r="13" ht="12.75">
      <c r="A13" s="26" t="s">
        <v>143</v>
      </c>
    </row>
    <row r="15" spans="1:3" ht="13.5" thickBot="1">
      <c r="A15" s="3" t="s">
        <v>35</v>
      </c>
      <c r="B15" s="13"/>
      <c r="C15" s="13"/>
    </row>
    <row r="16" spans="1:3" ht="24.75" customHeight="1" thickBot="1">
      <c r="A16" s="17"/>
      <c r="B16" s="2" t="s">
        <v>1</v>
      </c>
      <c r="C16" s="2" t="s">
        <v>2</v>
      </c>
    </row>
    <row r="17" spans="1:3" ht="13.5" thickTop="1">
      <c r="A17" s="9" t="s">
        <v>15</v>
      </c>
      <c r="B17" s="12">
        <v>3</v>
      </c>
      <c r="C17" s="4">
        <f>B17/B$20</f>
        <v>0.42857142857142855</v>
      </c>
    </row>
    <row r="18" spans="1:3" ht="12.75">
      <c r="A18" s="9" t="s">
        <v>18</v>
      </c>
      <c r="B18" s="22">
        <v>2</v>
      </c>
      <c r="C18" s="4">
        <f>B18/B$20</f>
        <v>0.2857142857142857</v>
      </c>
    </row>
    <row r="19" spans="1:3" ht="13.5" thickBot="1">
      <c r="A19" s="10" t="s">
        <v>20</v>
      </c>
      <c r="B19" s="18">
        <v>2</v>
      </c>
      <c r="C19" s="6">
        <f>B19/B$20</f>
        <v>0.2857142857142857</v>
      </c>
    </row>
    <row r="20" spans="1:3" ht="14.25" thickBot="1" thickTop="1">
      <c r="A20" s="19" t="s">
        <v>0</v>
      </c>
      <c r="B20" s="13">
        <f>SUM(B17:B19)</f>
        <v>7</v>
      </c>
      <c r="C20" s="20">
        <f>B20/B$20</f>
        <v>1</v>
      </c>
    </row>
    <row r="21" ht="12.75">
      <c r="A21" s="26" t="s">
        <v>144</v>
      </c>
    </row>
    <row r="23" ht="13.5" thickBot="1">
      <c r="A23" s="3" t="s">
        <v>36</v>
      </c>
    </row>
    <row r="24" spans="1:3" ht="24.75" customHeight="1" thickBot="1">
      <c r="A24" s="17"/>
      <c r="B24" s="2" t="s">
        <v>1</v>
      </c>
      <c r="C24" s="2" t="s">
        <v>2</v>
      </c>
    </row>
    <row r="25" spans="1:3" ht="13.5" thickTop="1">
      <c r="A25" s="9" t="s">
        <v>22</v>
      </c>
      <c r="B25" s="12">
        <v>40</v>
      </c>
      <c r="C25" s="4">
        <f>B25/B$27</f>
        <v>0.975609756097561</v>
      </c>
    </row>
    <row r="26" spans="1:3" ht="13.5" thickBot="1">
      <c r="A26" s="10" t="s">
        <v>45</v>
      </c>
      <c r="B26" s="12">
        <v>1</v>
      </c>
      <c r="C26" s="4">
        <f>B26/B$27</f>
        <v>0.024390243902439025</v>
      </c>
    </row>
    <row r="27" spans="1:3" ht="14.25" thickBot="1" thickTop="1">
      <c r="A27" s="11" t="s">
        <v>0</v>
      </c>
      <c r="B27" s="21">
        <f>SUM(B25:B26)</f>
        <v>41</v>
      </c>
      <c r="C27" s="8">
        <f>B27/B$27</f>
        <v>1</v>
      </c>
    </row>
    <row r="28" ht="12.75">
      <c r="A28" s="26" t="s">
        <v>145</v>
      </c>
    </row>
    <row r="30" ht="13.5" thickBot="1">
      <c r="A30" s="3" t="s">
        <v>37</v>
      </c>
    </row>
    <row r="31" spans="1:3" ht="24.75" customHeight="1" thickBot="1">
      <c r="A31" s="17"/>
      <c r="B31" s="2" t="s">
        <v>1</v>
      </c>
      <c r="C31" s="2" t="s">
        <v>2</v>
      </c>
    </row>
    <row r="32" spans="1:3" ht="13.5" thickTop="1">
      <c r="A32" s="9" t="s">
        <v>26</v>
      </c>
      <c r="B32" s="12">
        <v>28</v>
      </c>
      <c r="C32" s="4">
        <f>B32/B$34</f>
        <v>1</v>
      </c>
    </row>
    <row r="33" spans="1:3" ht="13.5" thickBot="1">
      <c r="A33" s="10" t="s">
        <v>27</v>
      </c>
      <c r="B33" s="12">
        <v>0</v>
      </c>
      <c r="C33" s="4">
        <f>B33/B$34</f>
        <v>0</v>
      </c>
    </row>
    <row r="34" spans="1:3" ht="14.25" thickBot="1" thickTop="1">
      <c r="A34" s="11" t="s">
        <v>0</v>
      </c>
      <c r="B34" s="21">
        <f>SUM(B32:B33)</f>
        <v>28</v>
      </c>
      <c r="C34" s="8">
        <f>B34/B$34</f>
        <v>1</v>
      </c>
    </row>
    <row r="35" ht="12.75">
      <c r="A35" s="26" t="s">
        <v>146</v>
      </c>
    </row>
    <row r="37" ht="13.5" thickBot="1">
      <c r="A37" s="3" t="s">
        <v>38</v>
      </c>
    </row>
    <row r="38" spans="1:3" ht="24.75" customHeight="1" thickBot="1">
      <c r="A38" s="17"/>
      <c r="B38" s="2" t="s">
        <v>1</v>
      </c>
      <c r="C38" s="2" t="s">
        <v>2</v>
      </c>
    </row>
    <row r="39" spans="1:3" ht="13.5" thickTop="1">
      <c r="A39" s="9" t="s">
        <v>25</v>
      </c>
      <c r="B39" s="12">
        <v>48</v>
      </c>
      <c r="C39" s="4">
        <f aca="true" t="shared" si="1" ref="C39:C44">B39/B$44</f>
        <v>0.3902439024390244</v>
      </c>
    </row>
    <row r="40" spans="1:3" ht="12.75">
      <c r="A40" s="9" t="s">
        <v>29</v>
      </c>
      <c r="B40" s="12">
        <v>11</v>
      </c>
      <c r="C40" s="4">
        <f t="shared" si="1"/>
        <v>0.08943089430894309</v>
      </c>
    </row>
    <row r="41" spans="1:3" ht="12.75">
      <c r="A41" s="9" t="s">
        <v>30</v>
      </c>
      <c r="B41" s="12">
        <v>14</v>
      </c>
      <c r="C41" s="4">
        <f t="shared" si="1"/>
        <v>0.11382113821138211</v>
      </c>
    </row>
    <row r="42" spans="1:3" ht="12.75">
      <c r="A42" s="9" t="s">
        <v>31</v>
      </c>
      <c r="B42" s="12">
        <v>47</v>
      </c>
      <c r="C42" s="4">
        <f t="shared" si="1"/>
        <v>0.3821138211382114</v>
      </c>
    </row>
    <row r="43" spans="1:3" ht="13.5" thickBot="1">
      <c r="A43" s="10" t="s">
        <v>32</v>
      </c>
      <c r="B43" s="18">
        <v>3</v>
      </c>
      <c r="C43" s="6">
        <f t="shared" si="1"/>
        <v>0.024390243902439025</v>
      </c>
    </row>
    <row r="44" spans="1:3" ht="14.25" thickBot="1" thickTop="1">
      <c r="A44" s="11" t="s">
        <v>0</v>
      </c>
      <c r="B44" s="21">
        <f>SUM(B39:B43)</f>
        <v>123</v>
      </c>
      <c r="C44" s="8">
        <f t="shared" si="1"/>
        <v>1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Roman,Negrito"&amp;18Escola João Luiz Alves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43"/>
  <sheetViews>
    <sheetView workbookViewId="0" topLeftCell="A31">
      <selection activeCell="A52" sqref="A52"/>
    </sheetView>
  </sheetViews>
  <sheetFormatPr defaultColWidth="9.140625" defaultRowHeight="12.75"/>
  <cols>
    <col min="1" max="1" width="22.7109375" style="12" customWidth="1"/>
    <col min="2" max="3" width="8.7109375" style="12" customWidth="1"/>
    <col min="4" max="16384" width="9.140625" style="12" customWidth="1"/>
  </cols>
  <sheetData>
    <row r="2" spans="1:3" ht="13.5" thickBot="1">
      <c r="A2" s="3" t="s">
        <v>51</v>
      </c>
      <c r="B2" s="13"/>
      <c r="C2" s="13"/>
    </row>
    <row r="3" spans="1:3" ht="24.75" customHeight="1" thickBot="1">
      <c r="A3" s="14"/>
      <c r="B3" s="1" t="s">
        <v>1</v>
      </c>
      <c r="C3" s="2" t="s">
        <v>2</v>
      </c>
    </row>
    <row r="4" spans="1:3" ht="13.5" thickTop="1">
      <c r="A4" s="5" t="s">
        <v>7</v>
      </c>
      <c r="B4" s="15">
        <v>9</v>
      </c>
      <c r="C4" s="4">
        <f aca="true" t="shared" si="0" ref="C4:C11">B4/B$11</f>
        <v>0.12162162162162163</v>
      </c>
    </row>
    <row r="5" spans="1:3" ht="12.75">
      <c r="A5" s="5" t="s">
        <v>8</v>
      </c>
      <c r="B5" s="15">
        <v>11</v>
      </c>
      <c r="C5" s="4">
        <f t="shared" si="0"/>
        <v>0.14864864864864866</v>
      </c>
    </row>
    <row r="6" spans="1:3" ht="12.75">
      <c r="A6" s="5" t="s">
        <v>9</v>
      </c>
      <c r="B6" s="15">
        <v>19</v>
      </c>
      <c r="C6" s="4">
        <f t="shared" si="0"/>
        <v>0.25675675675675674</v>
      </c>
    </row>
    <row r="7" spans="1:3" ht="12.75">
      <c r="A7" s="5" t="s">
        <v>10</v>
      </c>
      <c r="B7" s="15">
        <v>21</v>
      </c>
      <c r="C7" s="4">
        <f t="shared" si="0"/>
        <v>0.28378378378378377</v>
      </c>
    </row>
    <row r="8" spans="1:3" ht="12.75">
      <c r="A8" s="5" t="s">
        <v>11</v>
      </c>
      <c r="B8" s="15">
        <v>10</v>
      </c>
      <c r="C8" s="4">
        <f t="shared" si="0"/>
        <v>0.13513513513513514</v>
      </c>
    </row>
    <row r="9" spans="1:3" ht="12.75">
      <c r="A9" s="5" t="s">
        <v>12</v>
      </c>
      <c r="B9" s="15">
        <v>3</v>
      </c>
      <c r="C9" s="4">
        <f t="shared" si="0"/>
        <v>0.04054054054054054</v>
      </c>
    </row>
    <row r="10" spans="1:3" ht="13.5" thickBot="1">
      <c r="A10" s="5" t="s">
        <v>13</v>
      </c>
      <c r="B10" s="15">
        <v>1</v>
      </c>
      <c r="C10" s="4">
        <f t="shared" si="0"/>
        <v>0.013513513513513514</v>
      </c>
    </row>
    <row r="11" spans="1:3" ht="14.25" thickBot="1" thickTop="1">
      <c r="A11" s="7" t="s">
        <v>0</v>
      </c>
      <c r="B11" s="16">
        <f>SUM(B4:B10)</f>
        <v>74</v>
      </c>
      <c r="C11" s="8">
        <f t="shared" si="0"/>
        <v>1</v>
      </c>
    </row>
    <row r="12" ht="12.75">
      <c r="A12" s="26" t="s">
        <v>136</v>
      </c>
    </row>
    <row r="14" spans="1:3" ht="13.5" thickBot="1">
      <c r="A14" s="3" t="s">
        <v>52</v>
      </c>
      <c r="B14" s="13"/>
      <c r="C14" s="13"/>
    </row>
    <row r="15" spans="1:3" ht="24.75" customHeight="1" thickBot="1">
      <c r="A15" s="17"/>
      <c r="B15" s="2" t="s">
        <v>1</v>
      </c>
      <c r="C15" s="2" t="s">
        <v>2</v>
      </c>
    </row>
    <row r="16" spans="1:3" ht="13.5" thickTop="1">
      <c r="A16" s="9" t="s">
        <v>15</v>
      </c>
      <c r="B16" s="12">
        <v>1</v>
      </c>
      <c r="C16" s="4">
        <f>B16/B$19</f>
        <v>0.013333333333333334</v>
      </c>
    </row>
    <row r="17" spans="1:3" ht="12.75">
      <c r="A17" s="9" t="s">
        <v>16</v>
      </c>
      <c r="B17" s="22">
        <v>72</v>
      </c>
      <c r="C17" s="4">
        <f>B17/B$19</f>
        <v>0.96</v>
      </c>
    </row>
    <row r="18" spans="1:3" ht="13.5" thickBot="1">
      <c r="A18" s="23" t="s">
        <v>18</v>
      </c>
      <c r="B18" s="12">
        <v>2</v>
      </c>
      <c r="C18" s="4">
        <f>B18/B$19</f>
        <v>0.02666666666666667</v>
      </c>
    </row>
    <row r="19" spans="1:3" ht="14.25" thickBot="1" thickTop="1">
      <c r="A19" s="11" t="s">
        <v>0</v>
      </c>
      <c r="B19" s="21">
        <f>SUM(B16:B18)</f>
        <v>75</v>
      </c>
      <c r="C19" s="8">
        <f>B19/B$19</f>
        <v>1</v>
      </c>
    </row>
    <row r="22" ht="13.5" thickBot="1">
      <c r="A22" s="3" t="s">
        <v>53</v>
      </c>
    </row>
    <row r="23" spans="1:3" ht="24.75" customHeight="1" thickBot="1">
      <c r="A23" s="17"/>
      <c r="B23" s="2" t="s">
        <v>1</v>
      </c>
      <c r="C23" s="2" t="s">
        <v>2</v>
      </c>
    </row>
    <row r="24" spans="1:3" ht="13.5" thickTop="1">
      <c r="A24" s="9" t="s">
        <v>22</v>
      </c>
      <c r="B24" s="12">
        <v>40</v>
      </c>
      <c r="C24" s="4">
        <f>B24/B$26</f>
        <v>0.5333333333333333</v>
      </c>
    </row>
    <row r="25" spans="1:3" ht="13.5" thickBot="1">
      <c r="A25" s="10" t="s">
        <v>23</v>
      </c>
      <c r="B25" s="12">
        <v>35</v>
      </c>
      <c r="C25" s="4">
        <f>B25/B$26</f>
        <v>0.4666666666666667</v>
      </c>
    </row>
    <row r="26" spans="1:3" ht="14.25" thickBot="1" thickTop="1">
      <c r="A26" s="11" t="s">
        <v>0</v>
      </c>
      <c r="B26" s="21">
        <f>SUM(B24:B25)</f>
        <v>75</v>
      </c>
      <c r="C26" s="8">
        <f>B26/B$26</f>
        <v>1</v>
      </c>
    </row>
    <row r="29" ht="13.5" thickBot="1">
      <c r="A29" s="3" t="s">
        <v>54</v>
      </c>
    </row>
    <row r="30" spans="1:3" ht="24.75" customHeight="1" thickBot="1">
      <c r="A30" s="17"/>
      <c r="B30" s="2" t="s">
        <v>1</v>
      </c>
      <c r="C30" s="2" t="s">
        <v>2</v>
      </c>
    </row>
    <row r="31" spans="1:3" ht="13.5" thickTop="1">
      <c r="A31" s="9" t="s">
        <v>26</v>
      </c>
      <c r="B31" s="12">
        <v>25</v>
      </c>
      <c r="C31" s="4">
        <f>B31/B$33</f>
        <v>0.3333333333333333</v>
      </c>
    </row>
    <row r="32" spans="1:3" ht="13.5" thickBot="1">
      <c r="A32" s="10" t="s">
        <v>27</v>
      </c>
      <c r="B32" s="12">
        <v>50</v>
      </c>
      <c r="C32" s="4">
        <f>B32/B$33</f>
        <v>0.6666666666666666</v>
      </c>
    </row>
    <row r="33" spans="1:3" ht="14.25" thickBot="1" thickTop="1">
      <c r="A33" s="11" t="s">
        <v>0</v>
      </c>
      <c r="B33" s="21">
        <f>SUM(B31:B32)</f>
        <v>75</v>
      </c>
      <c r="C33" s="8">
        <f>B33/B$33</f>
        <v>1</v>
      </c>
    </row>
    <row r="36" ht="13.5" thickBot="1">
      <c r="A36" s="3" t="s">
        <v>55</v>
      </c>
    </row>
    <row r="37" spans="1:3" ht="24.75" customHeight="1" thickBot="1">
      <c r="A37" s="17"/>
      <c r="B37" s="2" t="s">
        <v>1</v>
      </c>
      <c r="C37" s="2" t="s">
        <v>2</v>
      </c>
    </row>
    <row r="38" spans="1:3" ht="13.5" thickTop="1">
      <c r="A38" s="9" t="s">
        <v>25</v>
      </c>
      <c r="B38" s="12">
        <v>46</v>
      </c>
      <c r="C38" s="4">
        <f aca="true" t="shared" si="1" ref="C38:C43">B38/B$43</f>
        <v>0.6133333333333333</v>
      </c>
    </row>
    <row r="39" spans="1:3" ht="12.75">
      <c r="A39" s="9" t="s">
        <v>29</v>
      </c>
      <c r="B39" s="12">
        <v>1</v>
      </c>
      <c r="C39" s="4">
        <f t="shared" si="1"/>
        <v>0.013333333333333334</v>
      </c>
    </row>
    <row r="40" spans="1:3" ht="12.75">
      <c r="A40" s="9" t="s">
        <v>30</v>
      </c>
      <c r="B40" s="12">
        <v>1</v>
      </c>
      <c r="C40" s="4">
        <f t="shared" si="1"/>
        <v>0.013333333333333334</v>
      </c>
    </row>
    <row r="41" spans="1:3" ht="12.75">
      <c r="A41" s="9" t="s">
        <v>31</v>
      </c>
      <c r="B41" s="12">
        <v>25</v>
      </c>
      <c r="C41" s="4">
        <f t="shared" si="1"/>
        <v>0.3333333333333333</v>
      </c>
    </row>
    <row r="42" spans="1:3" ht="13.5" thickBot="1">
      <c r="A42" s="10" t="s">
        <v>32</v>
      </c>
      <c r="B42" s="18">
        <v>2</v>
      </c>
      <c r="C42" s="6">
        <f t="shared" si="1"/>
        <v>0.02666666666666667</v>
      </c>
    </row>
    <row r="43" spans="1:3" ht="14.25" thickBot="1" thickTop="1">
      <c r="A43" s="11" t="s">
        <v>0</v>
      </c>
      <c r="B43" s="21">
        <f>SUM(B38:B42)</f>
        <v>75</v>
      </c>
      <c r="C43" s="8">
        <f t="shared" si="1"/>
        <v>1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Roman,Negrito"&amp;18CRIAM Bangu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C39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12" customWidth="1"/>
    <col min="2" max="3" width="8.7109375" style="12" customWidth="1"/>
    <col min="4" max="16384" width="9.140625" style="12" customWidth="1"/>
  </cols>
  <sheetData>
    <row r="2" spans="1:3" ht="13.5" thickBot="1">
      <c r="A2" s="3" t="s">
        <v>46</v>
      </c>
      <c r="B2" s="13"/>
      <c r="C2" s="13"/>
    </row>
    <row r="3" spans="1:3" ht="24.75" customHeight="1" thickBot="1">
      <c r="A3" s="14"/>
      <c r="B3" s="1" t="s">
        <v>1</v>
      </c>
      <c r="C3" s="2" t="s">
        <v>2</v>
      </c>
    </row>
    <row r="4" spans="1:3" ht="13.5" thickTop="1">
      <c r="A4" s="5" t="s">
        <v>8</v>
      </c>
      <c r="B4" s="15">
        <v>4</v>
      </c>
      <c r="C4" s="4">
        <f aca="true" t="shared" si="0" ref="C4:C10">B4/B$10</f>
        <v>0.06666666666666667</v>
      </c>
    </row>
    <row r="5" spans="1:3" ht="12.75">
      <c r="A5" s="5" t="s">
        <v>9</v>
      </c>
      <c r="B5" s="15">
        <v>6</v>
      </c>
      <c r="C5" s="4">
        <f t="shared" si="0"/>
        <v>0.1</v>
      </c>
    </row>
    <row r="6" spans="1:3" ht="12.75">
      <c r="A6" s="5" t="s">
        <v>10</v>
      </c>
      <c r="B6" s="15">
        <v>13</v>
      </c>
      <c r="C6" s="4">
        <f t="shared" si="0"/>
        <v>0.21666666666666667</v>
      </c>
    </row>
    <row r="7" spans="1:3" ht="12.75">
      <c r="A7" s="5" t="s">
        <v>11</v>
      </c>
      <c r="B7" s="15">
        <v>16</v>
      </c>
      <c r="C7" s="4">
        <f t="shared" si="0"/>
        <v>0.26666666666666666</v>
      </c>
    </row>
    <row r="8" spans="1:3" ht="12.75">
      <c r="A8" s="5" t="s">
        <v>12</v>
      </c>
      <c r="B8" s="15">
        <v>16</v>
      </c>
      <c r="C8" s="4">
        <f t="shared" si="0"/>
        <v>0.26666666666666666</v>
      </c>
    </row>
    <row r="9" spans="1:3" ht="13.5" thickBot="1">
      <c r="A9" s="5" t="s">
        <v>13</v>
      </c>
      <c r="B9" s="15">
        <v>5</v>
      </c>
      <c r="C9" s="4">
        <f t="shared" si="0"/>
        <v>0.08333333333333333</v>
      </c>
    </row>
    <row r="10" spans="1:3" ht="14.25" thickBot="1" thickTop="1">
      <c r="A10" s="7" t="s">
        <v>0</v>
      </c>
      <c r="B10" s="16">
        <f>SUM(B4:B9)</f>
        <v>60</v>
      </c>
      <c r="C10" s="8">
        <f t="shared" si="0"/>
        <v>1</v>
      </c>
    </row>
    <row r="11" ht="12.75">
      <c r="A11" s="26" t="s">
        <v>136</v>
      </c>
    </row>
    <row r="13" spans="1:3" ht="13.5" thickBot="1">
      <c r="A13" s="3" t="s">
        <v>47</v>
      </c>
      <c r="B13" s="13"/>
      <c r="C13" s="13"/>
    </row>
    <row r="14" spans="1:3" ht="24.75" customHeight="1" thickBot="1">
      <c r="A14" s="17"/>
      <c r="B14" s="2" t="s">
        <v>1</v>
      </c>
      <c r="C14" s="2" t="s">
        <v>2</v>
      </c>
    </row>
    <row r="15" spans="1:3" ht="13.5" thickTop="1">
      <c r="A15" s="9" t="s">
        <v>16</v>
      </c>
      <c r="B15" s="22">
        <v>60</v>
      </c>
      <c r="C15" s="4">
        <f>B15/B$17</f>
        <v>0.9836065573770492</v>
      </c>
    </row>
    <row r="16" spans="1:3" ht="13.5" thickBot="1">
      <c r="A16" s="24" t="s">
        <v>20</v>
      </c>
      <c r="B16" s="18">
        <v>1</v>
      </c>
      <c r="C16" s="6">
        <f>B16/B$17</f>
        <v>0.01639344262295082</v>
      </c>
    </row>
    <row r="17" spans="1:3" ht="14.25" thickBot="1" thickTop="1">
      <c r="A17" s="19" t="s">
        <v>0</v>
      </c>
      <c r="B17" s="13">
        <f>SUM(B15:B16)</f>
        <v>61</v>
      </c>
      <c r="C17" s="8">
        <f>B17/B$17</f>
        <v>1</v>
      </c>
    </row>
    <row r="20" ht="13.5" thickBot="1">
      <c r="A20" s="3" t="s">
        <v>48</v>
      </c>
    </row>
    <row r="21" spans="1:3" ht="24.75" customHeight="1" thickBot="1">
      <c r="A21" s="17"/>
      <c r="B21" s="2" t="s">
        <v>1</v>
      </c>
      <c r="C21" s="2" t="s">
        <v>2</v>
      </c>
    </row>
    <row r="22" spans="1:3" ht="14.25" thickBot="1" thickTop="1">
      <c r="A22" s="10" t="s">
        <v>44</v>
      </c>
      <c r="B22" s="12">
        <v>61</v>
      </c>
      <c r="C22" s="4">
        <f>B22/B$23</f>
        <v>1</v>
      </c>
    </row>
    <row r="23" spans="1:3" ht="14.25" thickBot="1" thickTop="1">
      <c r="A23" s="11" t="s">
        <v>0</v>
      </c>
      <c r="B23" s="21">
        <f>SUM(B22)</f>
        <v>61</v>
      </c>
      <c r="C23" s="8">
        <f>B23/B$23</f>
        <v>1</v>
      </c>
    </row>
    <row r="26" ht="13.5" thickBot="1">
      <c r="A26" s="3" t="s">
        <v>49</v>
      </c>
    </row>
    <row r="27" spans="1:3" ht="24.75" customHeight="1" thickBot="1">
      <c r="A27" s="17"/>
      <c r="B27" s="2" t="s">
        <v>1</v>
      </c>
      <c r="C27" s="2" t="s">
        <v>2</v>
      </c>
    </row>
    <row r="28" spans="1:3" ht="13.5" thickTop="1">
      <c r="A28" s="9" t="s">
        <v>26</v>
      </c>
      <c r="B28" s="12">
        <v>15</v>
      </c>
      <c r="C28" s="4">
        <f>B28/B$30</f>
        <v>0.2459016393442623</v>
      </c>
    </row>
    <row r="29" spans="1:3" ht="13.5" thickBot="1">
      <c r="A29" s="10" t="s">
        <v>27</v>
      </c>
      <c r="B29" s="12">
        <v>46</v>
      </c>
      <c r="C29" s="4">
        <f>B29/B$30</f>
        <v>0.7540983606557377</v>
      </c>
    </row>
    <row r="30" spans="1:3" ht="14.25" thickBot="1" thickTop="1">
      <c r="A30" s="11" t="s">
        <v>0</v>
      </c>
      <c r="B30" s="21">
        <f>SUM(B28:B29)</f>
        <v>61</v>
      </c>
      <c r="C30" s="8">
        <f>B30/B$30</f>
        <v>1</v>
      </c>
    </row>
    <row r="33" ht="13.5" thickBot="1">
      <c r="A33" s="3" t="s">
        <v>50</v>
      </c>
    </row>
    <row r="34" spans="1:3" ht="24.75" customHeight="1" thickBot="1">
      <c r="A34" s="17"/>
      <c r="B34" s="2" t="s">
        <v>1</v>
      </c>
      <c r="C34" s="2" t="s">
        <v>2</v>
      </c>
    </row>
    <row r="35" spans="1:3" ht="13.5" thickTop="1">
      <c r="A35" s="9" t="s">
        <v>25</v>
      </c>
      <c r="B35" s="12">
        <v>23</v>
      </c>
      <c r="C35" s="4">
        <f>B35/B$39</f>
        <v>0.3770491803278688</v>
      </c>
    </row>
    <row r="36" spans="1:3" ht="12.75">
      <c r="A36" s="9" t="s">
        <v>29</v>
      </c>
      <c r="B36" s="12">
        <v>7</v>
      </c>
      <c r="C36" s="4">
        <f>B36/B$39</f>
        <v>0.11475409836065574</v>
      </c>
    </row>
    <row r="37" spans="1:3" ht="12.75">
      <c r="A37" s="9" t="s">
        <v>31</v>
      </c>
      <c r="B37" s="12">
        <v>28</v>
      </c>
      <c r="C37" s="4">
        <f>B37/B$39</f>
        <v>0.45901639344262296</v>
      </c>
    </row>
    <row r="38" spans="1:3" ht="13.5" thickBot="1">
      <c r="A38" s="10" t="s">
        <v>32</v>
      </c>
      <c r="B38" s="18">
        <v>3</v>
      </c>
      <c r="C38" s="6">
        <f>B38/B$39</f>
        <v>0.04918032786885246</v>
      </c>
    </row>
    <row r="39" spans="1:3" ht="14.25" thickBot="1" thickTop="1">
      <c r="A39" s="11" t="s">
        <v>0</v>
      </c>
      <c r="B39" s="21">
        <f>SUM(B35:B38)</f>
        <v>61</v>
      </c>
      <c r="C39" s="8">
        <f>B39/B$39</f>
        <v>1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Roman,Negrito"&amp;18CRIAM Barra Mansa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C35"/>
  <sheetViews>
    <sheetView workbookViewId="0" topLeftCell="A20">
      <selection activeCell="A22" sqref="A22"/>
    </sheetView>
  </sheetViews>
  <sheetFormatPr defaultColWidth="9.140625" defaultRowHeight="12.75"/>
  <cols>
    <col min="1" max="1" width="22.7109375" style="12" customWidth="1"/>
    <col min="2" max="3" width="8.7109375" style="12" customWidth="1"/>
    <col min="4" max="16384" width="9.140625" style="12" customWidth="1"/>
  </cols>
  <sheetData>
    <row r="2" spans="1:3" ht="13.5" thickBot="1">
      <c r="A2" s="3" t="s">
        <v>56</v>
      </c>
      <c r="B2" s="13"/>
      <c r="C2" s="13"/>
    </row>
    <row r="3" spans="1:3" ht="24.75" customHeight="1" thickBot="1">
      <c r="A3" s="14"/>
      <c r="B3" s="1" t="s">
        <v>1</v>
      </c>
      <c r="C3" s="2" t="s">
        <v>2</v>
      </c>
    </row>
    <row r="4" spans="1:3" ht="13.5" thickTop="1">
      <c r="A4" s="5" t="s">
        <v>7</v>
      </c>
      <c r="B4" s="15">
        <v>2</v>
      </c>
      <c r="C4" s="4">
        <f>B4/B$8</f>
        <v>0.2222222222222222</v>
      </c>
    </row>
    <row r="5" spans="1:3" ht="12.75">
      <c r="A5" s="5" t="s">
        <v>9</v>
      </c>
      <c r="B5" s="15">
        <v>3</v>
      </c>
      <c r="C5" s="4">
        <f>B5/B$8</f>
        <v>0.3333333333333333</v>
      </c>
    </row>
    <row r="6" spans="1:3" ht="12.75">
      <c r="A6" s="5" t="s">
        <v>10</v>
      </c>
      <c r="B6" s="15">
        <v>3</v>
      </c>
      <c r="C6" s="4">
        <f>B6/B$8</f>
        <v>0.3333333333333333</v>
      </c>
    </row>
    <row r="7" spans="1:3" ht="13.5" thickBot="1">
      <c r="A7" s="5" t="s">
        <v>11</v>
      </c>
      <c r="B7" s="15">
        <v>1</v>
      </c>
      <c r="C7" s="4">
        <f>B7/B$8</f>
        <v>0.1111111111111111</v>
      </c>
    </row>
    <row r="8" spans="1:3" ht="14.25" thickBot="1" thickTop="1">
      <c r="A8" s="7" t="s">
        <v>0</v>
      </c>
      <c r="B8" s="16">
        <f>SUM(B4:B7)</f>
        <v>9</v>
      </c>
      <c r="C8" s="8">
        <f>B8/B$8</f>
        <v>1</v>
      </c>
    </row>
    <row r="9" ht="12.75">
      <c r="A9" s="26" t="s">
        <v>136</v>
      </c>
    </row>
    <row r="11" spans="1:3" ht="13.5" thickBot="1">
      <c r="A11" s="3" t="s">
        <v>57</v>
      </c>
      <c r="B11" s="13"/>
      <c r="C11" s="13"/>
    </row>
    <row r="12" spans="1:3" ht="24.75" customHeight="1" thickBot="1">
      <c r="A12" s="17"/>
      <c r="B12" s="2" t="s">
        <v>1</v>
      </c>
      <c r="C12" s="2" t="s">
        <v>2</v>
      </c>
    </row>
    <row r="13" spans="1:3" ht="14.25" thickBot="1" thickTop="1">
      <c r="A13" s="10" t="s">
        <v>16</v>
      </c>
      <c r="B13" s="18">
        <v>10</v>
      </c>
      <c r="C13" s="6">
        <f>B13/B$14</f>
        <v>1</v>
      </c>
    </row>
    <row r="14" spans="1:3" ht="14.25" thickBot="1" thickTop="1">
      <c r="A14" s="19" t="s">
        <v>0</v>
      </c>
      <c r="B14" s="13">
        <f>SUM(B13)</f>
        <v>10</v>
      </c>
      <c r="C14" s="20">
        <f>B14/B$14</f>
        <v>1</v>
      </c>
    </row>
    <row r="17" ht="13.5" thickBot="1">
      <c r="A17" s="3" t="s">
        <v>58</v>
      </c>
    </row>
    <row r="18" spans="1:3" ht="24.75" customHeight="1" thickBot="1">
      <c r="A18" s="17"/>
      <c r="B18" s="2" t="s">
        <v>1</v>
      </c>
      <c r="C18" s="2" t="s">
        <v>2</v>
      </c>
    </row>
    <row r="19" spans="1:3" ht="14.25" thickBot="1" thickTop="1">
      <c r="A19" s="10" t="s">
        <v>23</v>
      </c>
      <c r="B19" s="12">
        <v>6</v>
      </c>
      <c r="C19" s="4">
        <f>B19/B$20</f>
        <v>1</v>
      </c>
    </row>
    <row r="20" spans="1:3" ht="14.25" thickBot="1" thickTop="1">
      <c r="A20" s="11" t="s">
        <v>0</v>
      </c>
      <c r="B20" s="21">
        <f>SUM(B19)</f>
        <v>6</v>
      </c>
      <c r="C20" s="8">
        <f>B20/B$20</f>
        <v>1</v>
      </c>
    </row>
    <row r="21" ht="12.75">
      <c r="A21" s="26" t="s">
        <v>138</v>
      </c>
    </row>
    <row r="23" ht="13.5" thickBot="1">
      <c r="A23" s="3" t="s">
        <v>59</v>
      </c>
    </row>
    <row r="24" spans="1:3" ht="24.75" customHeight="1" thickBot="1">
      <c r="A24" s="17"/>
      <c r="B24" s="2" t="s">
        <v>1</v>
      </c>
      <c r="C24" s="2" t="s">
        <v>2</v>
      </c>
    </row>
    <row r="25" spans="1:3" ht="13.5" customHeight="1" thickTop="1">
      <c r="A25" s="9" t="s">
        <v>26</v>
      </c>
      <c r="B25" s="12">
        <v>3</v>
      </c>
      <c r="C25" s="4">
        <f>B25/B$27</f>
        <v>0.3</v>
      </c>
    </row>
    <row r="26" spans="1:3" ht="13.5" thickBot="1">
      <c r="A26" s="10" t="s">
        <v>27</v>
      </c>
      <c r="B26" s="12">
        <v>7</v>
      </c>
      <c r="C26" s="4">
        <f>B26/B$27</f>
        <v>0.7</v>
      </c>
    </row>
    <row r="27" spans="1:3" ht="14.25" thickBot="1" thickTop="1">
      <c r="A27" s="11" t="s">
        <v>0</v>
      </c>
      <c r="B27" s="21">
        <f>SUM(B25:B26)</f>
        <v>10</v>
      </c>
      <c r="C27" s="8">
        <f>B27/B$27</f>
        <v>1</v>
      </c>
    </row>
    <row r="30" ht="13.5" thickBot="1">
      <c r="A30" s="3" t="s">
        <v>60</v>
      </c>
    </row>
    <row r="31" spans="1:3" ht="24.75" customHeight="1" thickBot="1">
      <c r="A31" s="17"/>
      <c r="B31" s="2" t="s">
        <v>1</v>
      </c>
      <c r="C31" s="2" t="s">
        <v>2</v>
      </c>
    </row>
    <row r="32" spans="1:3" ht="13.5" customHeight="1" thickTop="1">
      <c r="A32" s="9" t="s">
        <v>25</v>
      </c>
      <c r="B32" s="12">
        <v>5</v>
      </c>
      <c r="C32" s="4">
        <f>B32/B$34</f>
        <v>0.5555555555555556</v>
      </c>
    </row>
    <row r="33" spans="1:3" ht="13.5" thickBot="1">
      <c r="A33" s="9" t="s">
        <v>31</v>
      </c>
      <c r="B33" s="12">
        <v>4</v>
      </c>
      <c r="C33" s="4">
        <f>B33/B$34</f>
        <v>0.4444444444444444</v>
      </c>
    </row>
    <row r="34" spans="1:3" ht="14.25" thickBot="1" thickTop="1">
      <c r="A34" s="11" t="s">
        <v>0</v>
      </c>
      <c r="B34" s="21">
        <f>SUM(B32:B33)</f>
        <v>9</v>
      </c>
      <c r="C34" s="8">
        <f>B34/B$34</f>
        <v>1</v>
      </c>
    </row>
    <row r="35" ht="12.75">
      <c r="A35" s="26" t="s">
        <v>136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Roman,Negrito"&amp;18CRIAM Belford Roxo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C42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12" customWidth="1"/>
    <col min="2" max="3" width="8.7109375" style="12" customWidth="1"/>
    <col min="4" max="4" width="9.28125" style="12" customWidth="1"/>
    <col min="5" max="16384" width="9.140625" style="12" customWidth="1"/>
  </cols>
  <sheetData>
    <row r="2" spans="1:3" ht="13.5" thickBot="1">
      <c r="A2" s="3" t="s">
        <v>61</v>
      </c>
      <c r="B2" s="13"/>
      <c r="C2" s="13"/>
    </row>
    <row r="3" spans="1:3" ht="24.75" customHeight="1" thickBot="1">
      <c r="A3" s="14"/>
      <c r="B3" s="1" t="s">
        <v>1</v>
      </c>
      <c r="C3" s="2" t="s">
        <v>2</v>
      </c>
    </row>
    <row r="4" spans="1:3" ht="13.5" thickTop="1">
      <c r="A4" s="5" t="s">
        <v>6</v>
      </c>
      <c r="B4" s="15">
        <v>1</v>
      </c>
      <c r="C4" s="4">
        <f aca="true" t="shared" si="0" ref="C4:C11">B4/B$11</f>
        <v>0.029411764705882353</v>
      </c>
    </row>
    <row r="5" spans="1:3" ht="12.75">
      <c r="A5" s="5" t="s">
        <v>7</v>
      </c>
      <c r="B5" s="15">
        <v>3</v>
      </c>
      <c r="C5" s="4">
        <f t="shared" si="0"/>
        <v>0.08823529411764706</v>
      </c>
    </row>
    <row r="6" spans="1:3" ht="12.75">
      <c r="A6" s="5" t="s">
        <v>9</v>
      </c>
      <c r="B6" s="15">
        <v>11</v>
      </c>
      <c r="C6" s="4">
        <f t="shared" si="0"/>
        <v>0.3235294117647059</v>
      </c>
    </row>
    <row r="7" spans="1:3" ht="12.75">
      <c r="A7" s="5" t="s">
        <v>10</v>
      </c>
      <c r="B7" s="15">
        <v>7</v>
      </c>
      <c r="C7" s="4">
        <f t="shared" si="0"/>
        <v>0.20588235294117646</v>
      </c>
    </row>
    <row r="8" spans="1:3" ht="12.75">
      <c r="A8" s="5" t="s">
        <v>11</v>
      </c>
      <c r="B8" s="15">
        <v>8</v>
      </c>
      <c r="C8" s="4">
        <f t="shared" si="0"/>
        <v>0.23529411764705882</v>
      </c>
    </row>
    <row r="9" spans="1:3" ht="12.75">
      <c r="A9" s="5" t="s">
        <v>12</v>
      </c>
      <c r="B9" s="15">
        <v>2</v>
      </c>
      <c r="C9" s="4">
        <f t="shared" si="0"/>
        <v>0.058823529411764705</v>
      </c>
    </row>
    <row r="10" spans="1:3" ht="13.5" thickBot="1">
      <c r="A10" s="5" t="s">
        <v>13</v>
      </c>
      <c r="B10" s="15">
        <v>2</v>
      </c>
      <c r="C10" s="4">
        <f t="shared" si="0"/>
        <v>0.058823529411764705</v>
      </c>
    </row>
    <row r="11" spans="1:3" ht="14.25" thickBot="1" thickTop="1">
      <c r="A11" s="7" t="s">
        <v>0</v>
      </c>
      <c r="B11" s="16">
        <f>SUM(B4:B10)</f>
        <v>34</v>
      </c>
      <c r="C11" s="8">
        <f t="shared" si="0"/>
        <v>1</v>
      </c>
    </row>
    <row r="14" spans="1:3" ht="13.5" thickBot="1">
      <c r="A14" s="3" t="s">
        <v>62</v>
      </c>
      <c r="B14" s="13"/>
      <c r="C14" s="13"/>
    </row>
    <row r="15" spans="1:3" ht="24.75" customHeight="1" thickBot="1">
      <c r="A15" s="17"/>
      <c r="B15" s="2" t="s">
        <v>1</v>
      </c>
      <c r="C15" s="2" t="s">
        <v>2</v>
      </c>
    </row>
    <row r="16" spans="1:3" ht="13.5" thickTop="1">
      <c r="A16" s="9" t="s">
        <v>16</v>
      </c>
      <c r="B16" s="12">
        <v>32</v>
      </c>
      <c r="C16" s="4">
        <f>B16/B$18</f>
        <v>0.9411764705882353</v>
      </c>
    </row>
    <row r="17" spans="1:3" ht="13.5" thickBot="1">
      <c r="A17" s="10" t="s">
        <v>17</v>
      </c>
      <c r="B17" s="18">
        <v>2</v>
      </c>
      <c r="C17" s="6">
        <f>B17/B$18</f>
        <v>0.058823529411764705</v>
      </c>
    </row>
    <row r="18" spans="1:3" ht="14.25" thickBot="1" thickTop="1">
      <c r="A18" s="19" t="s">
        <v>0</v>
      </c>
      <c r="B18" s="13">
        <f>SUM(B16:B17)</f>
        <v>34</v>
      </c>
      <c r="C18" s="20">
        <f>B18/B$18</f>
        <v>1</v>
      </c>
    </row>
    <row r="21" ht="13.5" thickBot="1">
      <c r="A21" s="3" t="s">
        <v>63</v>
      </c>
    </row>
    <row r="22" spans="1:3" ht="24.75" customHeight="1" thickBot="1">
      <c r="A22" s="17"/>
      <c r="B22" s="2" t="s">
        <v>1</v>
      </c>
      <c r="C22" s="2" t="s">
        <v>2</v>
      </c>
    </row>
    <row r="23" spans="1:3" ht="13.5" thickTop="1">
      <c r="A23" s="9" t="s">
        <v>22</v>
      </c>
      <c r="B23" s="12">
        <v>27</v>
      </c>
      <c r="C23" s="4">
        <f>B23/B$25</f>
        <v>0.7941176470588235</v>
      </c>
    </row>
    <row r="24" spans="1:3" ht="13.5" thickBot="1">
      <c r="A24" s="10" t="s">
        <v>23</v>
      </c>
      <c r="B24" s="12">
        <v>7</v>
      </c>
      <c r="C24" s="4">
        <f>B24/B$25</f>
        <v>0.20588235294117646</v>
      </c>
    </row>
    <row r="25" spans="1:3" ht="14.25" thickBot="1" thickTop="1">
      <c r="A25" s="11" t="s">
        <v>0</v>
      </c>
      <c r="B25" s="21">
        <f>SUM(B23:B24)</f>
        <v>34</v>
      </c>
      <c r="C25" s="8">
        <f>B25/B$25</f>
        <v>1</v>
      </c>
    </row>
    <row r="28" ht="13.5" thickBot="1">
      <c r="A28" s="3" t="s">
        <v>64</v>
      </c>
    </row>
    <row r="29" spans="1:3" ht="24.75" customHeight="1" thickBot="1">
      <c r="A29" s="17"/>
      <c r="B29" s="2" t="s">
        <v>1</v>
      </c>
      <c r="C29" s="2" t="s">
        <v>2</v>
      </c>
    </row>
    <row r="30" spans="1:3" ht="13.5" thickTop="1">
      <c r="A30" s="9" t="s">
        <v>26</v>
      </c>
      <c r="B30" s="12">
        <v>22</v>
      </c>
      <c r="C30" s="4">
        <f>B30/B$32</f>
        <v>0.6470588235294118</v>
      </c>
    </row>
    <row r="31" spans="1:3" ht="13.5" thickBot="1">
      <c r="A31" s="10" t="s">
        <v>27</v>
      </c>
      <c r="B31" s="12">
        <v>12</v>
      </c>
      <c r="C31" s="4">
        <f>B31/B$32</f>
        <v>0.35294117647058826</v>
      </c>
    </row>
    <row r="32" spans="1:3" ht="14.25" thickBot="1" thickTop="1">
      <c r="A32" s="11" t="s">
        <v>0</v>
      </c>
      <c r="B32" s="21">
        <f>SUM(B30:B31)</f>
        <v>34</v>
      </c>
      <c r="C32" s="8">
        <f>B32/B$32</f>
        <v>1</v>
      </c>
    </row>
    <row r="35" ht="13.5" thickBot="1">
      <c r="A35" s="3" t="s">
        <v>65</v>
      </c>
    </row>
    <row r="36" spans="1:3" ht="24.75" customHeight="1" thickBot="1">
      <c r="A36" s="17"/>
      <c r="B36" s="2" t="s">
        <v>1</v>
      </c>
      <c r="C36" s="2" t="s">
        <v>2</v>
      </c>
    </row>
    <row r="37" spans="1:3" ht="13.5" thickTop="1">
      <c r="A37" s="9" t="s">
        <v>25</v>
      </c>
      <c r="B37" s="12">
        <v>9</v>
      </c>
      <c r="C37" s="4">
        <f aca="true" t="shared" si="1" ref="C37:C42">B37/B$42</f>
        <v>0.2647058823529412</v>
      </c>
    </row>
    <row r="38" spans="1:3" ht="12.75">
      <c r="A38" s="9" t="s">
        <v>29</v>
      </c>
      <c r="B38" s="12">
        <v>3</v>
      </c>
      <c r="C38" s="4">
        <f t="shared" si="1"/>
        <v>0.08823529411764706</v>
      </c>
    </row>
    <row r="39" spans="1:3" ht="12.75">
      <c r="A39" s="9" t="s">
        <v>30</v>
      </c>
      <c r="B39" s="12">
        <v>7</v>
      </c>
      <c r="C39" s="4">
        <f t="shared" si="1"/>
        <v>0.20588235294117646</v>
      </c>
    </row>
    <row r="40" spans="1:3" ht="12.75">
      <c r="A40" s="9" t="s">
        <v>31</v>
      </c>
      <c r="B40" s="12">
        <v>12</v>
      </c>
      <c r="C40" s="4">
        <f t="shared" si="1"/>
        <v>0.35294117647058826</v>
      </c>
    </row>
    <row r="41" spans="1:3" ht="13.5" thickBot="1">
      <c r="A41" s="10" t="s">
        <v>32</v>
      </c>
      <c r="B41" s="18">
        <v>3</v>
      </c>
      <c r="C41" s="6">
        <f t="shared" si="1"/>
        <v>0.08823529411764706</v>
      </c>
    </row>
    <row r="42" spans="1:3" ht="14.25" thickBot="1" thickTop="1">
      <c r="A42" s="11" t="s">
        <v>0</v>
      </c>
      <c r="B42" s="21">
        <f>SUM(B37:B41)</f>
        <v>34</v>
      </c>
      <c r="C42" s="8">
        <f t="shared" si="1"/>
        <v>1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Roman,Negrito"&amp;18CRIAM Cabo Frio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C46"/>
  <sheetViews>
    <sheetView workbookViewId="0" topLeftCell="A1">
      <selection activeCell="A15" sqref="A15"/>
    </sheetView>
  </sheetViews>
  <sheetFormatPr defaultColWidth="9.140625" defaultRowHeight="12.75"/>
  <cols>
    <col min="1" max="1" width="22.7109375" style="12" customWidth="1"/>
    <col min="2" max="3" width="8.7109375" style="12" customWidth="1"/>
    <col min="4" max="16384" width="9.140625" style="12" customWidth="1"/>
  </cols>
  <sheetData>
    <row r="2" spans="1:3" ht="13.5" thickBot="1">
      <c r="A2" s="3" t="s">
        <v>66</v>
      </c>
      <c r="B2" s="13"/>
      <c r="C2" s="13"/>
    </row>
    <row r="3" spans="1:3" ht="24.75" customHeight="1" thickBot="1">
      <c r="A3" s="14"/>
      <c r="B3" s="1" t="s">
        <v>1</v>
      </c>
      <c r="C3" s="2" t="s">
        <v>2</v>
      </c>
    </row>
    <row r="4" spans="1:3" ht="13.5" thickTop="1">
      <c r="A4" s="5" t="s">
        <v>5</v>
      </c>
      <c r="B4" s="15">
        <v>1</v>
      </c>
      <c r="C4" s="4">
        <f aca="true" t="shared" si="0" ref="C4:C14">B4/B$14</f>
        <v>0.020833333333333332</v>
      </c>
    </row>
    <row r="5" spans="1:3" ht="12.75">
      <c r="A5" s="5" t="s">
        <v>6</v>
      </c>
      <c r="B5" s="15">
        <v>1</v>
      </c>
      <c r="C5" s="4">
        <f t="shared" si="0"/>
        <v>0.020833333333333332</v>
      </c>
    </row>
    <row r="6" spans="1:3" ht="12.75">
      <c r="A6" s="5" t="s">
        <v>7</v>
      </c>
      <c r="B6" s="15">
        <v>6</v>
      </c>
      <c r="C6" s="4">
        <f t="shared" si="0"/>
        <v>0.125</v>
      </c>
    </row>
    <row r="7" spans="1:3" ht="12.75">
      <c r="A7" s="5" t="s">
        <v>8</v>
      </c>
      <c r="B7" s="15">
        <v>5</v>
      </c>
      <c r="C7" s="4">
        <f t="shared" si="0"/>
        <v>0.10416666666666667</v>
      </c>
    </row>
    <row r="8" spans="1:3" ht="12.75">
      <c r="A8" s="5" t="s">
        <v>9</v>
      </c>
      <c r="B8" s="15">
        <v>7</v>
      </c>
      <c r="C8" s="4">
        <f t="shared" si="0"/>
        <v>0.14583333333333334</v>
      </c>
    </row>
    <row r="9" spans="1:3" ht="12.75">
      <c r="A9" s="5" t="s">
        <v>10</v>
      </c>
      <c r="B9" s="15">
        <v>6</v>
      </c>
      <c r="C9" s="4">
        <f t="shared" si="0"/>
        <v>0.125</v>
      </c>
    </row>
    <row r="10" spans="1:3" ht="12.75">
      <c r="A10" s="5" t="s">
        <v>11</v>
      </c>
      <c r="B10" s="15">
        <v>5</v>
      </c>
      <c r="C10" s="4">
        <f t="shared" si="0"/>
        <v>0.10416666666666667</v>
      </c>
    </row>
    <row r="11" spans="1:3" ht="12.75">
      <c r="A11" s="5" t="s">
        <v>12</v>
      </c>
      <c r="B11" s="15">
        <v>10</v>
      </c>
      <c r="C11" s="4">
        <f t="shared" si="0"/>
        <v>0.20833333333333334</v>
      </c>
    </row>
    <row r="12" spans="1:3" ht="12.75">
      <c r="A12" s="5" t="s">
        <v>13</v>
      </c>
      <c r="B12" s="15">
        <v>6</v>
      </c>
      <c r="C12" s="4">
        <f t="shared" si="0"/>
        <v>0.125</v>
      </c>
    </row>
    <row r="13" spans="1:3" ht="13.5" thickBot="1">
      <c r="A13" s="5" t="s">
        <v>14</v>
      </c>
      <c r="B13" s="15">
        <v>1</v>
      </c>
      <c r="C13" s="4">
        <f t="shared" si="0"/>
        <v>0.020833333333333332</v>
      </c>
    </row>
    <row r="14" spans="1:3" ht="14.25" thickBot="1" thickTop="1">
      <c r="A14" s="7" t="s">
        <v>0</v>
      </c>
      <c r="B14" s="16">
        <f>SUM(B4:B13)</f>
        <v>48</v>
      </c>
      <c r="C14" s="8">
        <f t="shared" si="0"/>
        <v>1</v>
      </c>
    </row>
    <row r="15" ht="12.75">
      <c r="A15" s="26" t="s">
        <v>137</v>
      </c>
    </row>
    <row r="17" spans="1:3" ht="13.5" thickBot="1">
      <c r="A17" s="3" t="s">
        <v>67</v>
      </c>
      <c r="B17" s="13"/>
      <c r="C17" s="13"/>
    </row>
    <row r="18" spans="1:3" ht="24.75" customHeight="1" thickBot="1">
      <c r="A18" s="17"/>
      <c r="B18" s="2" t="s">
        <v>1</v>
      </c>
      <c r="C18" s="2" t="s">
        <v>2</v>
      </c>
    </row>
    <row r="19" spans="1:3" ht="13.5" thickTop="1">
      <c r="A19" s="9" t="s">
        <v>15</v>
      </c>
      <c r="B19" s="12">
        <v>7</v>
      </c>
      <c r="C19" s="4">
        <f>B19/B$22</f>
        <v>0.14</v>
      </c>
    </row>
    <row r="20" spans="1:3" ht="12.75">
      <c r="A20" s="9" t="s">
        <v>16</v>
      </c>
      <c r="B20" s="22">
        <v>41</v>
      </c>
      <c r="C20" s="4">
        <f>B20/B$22</f>
        <v>0.82</v>
      </c>
    </row>
    <row r="21" spans="1:3" ht="13.5" thickBot="1">
      <c r="A21" s="10" t="s">
        <v>17</v>
      </c>
      <c r="B21" s="18">
        <v>2</v>
      </c>
      <c r="C21" s="6">
        <f>B21/B$22</f>
        <v>0.04</v>
      </c>
    </row>
    <row r="22" spans="1:3" ht="14.25" thickBot="1" thickTop="1">
      <c r="A22" s="19" t="s">
        <v>0</v>
      </c>
      <c r="B22" s="13">
        <f>SUM(B19:B21)</f>
        <v>50</v>
      </c>
      <c r="C22" s="20">
        <f>B22/B$22</f>
        <v>1</v>
      </c>
    </row>
    <row r="25" ht="13.5" thickBot="1">
      <c r="A25" s="3" t="s">
        <v>68</v>
      </c>
    </row>
    <row r="26" spans="1:3" ht="24.75" customHeight="1" thickBot="1">
      <c r="A26" s="17"/>
      <c r="B26" s="2" t="s">
        <v>1</v>
      </c>
      <c r="C26" s="2" t="s">
        <v>2</v>
      </c>
    </row>
    <row r="27" spans="1:3" ht="13.5" thickTop="1">
      <c r="A27" s="9" t="s">
        <v>22</v>
      </c>
      <c r="B27" s="12">
        <v>37</v>
      </c>
      <c r="C27" s="4">
        <f>B27/B$29</f>
        <v>0.74</v>
      </c>
    </row>
    <row r="28" spans="1:3" ht="13.5" thickBot="1">
      <c r="A28" s="10" t="s">
        <v>23</v>
      </c>
      <c r="B28" s="12">
        <v>13</v>
      </c>
      <c r="C28" s="4">
        <f>B28/B$29</f>
        <v>0.26</v>
      </c>
    </row>
    <row r="29" spans="1:3" ht="14.25" thickBot="1" thickTop="1">
      <c r="A29" s="11" t="s">
        <v>0</v>
      </c>
      <c r="B29" s="21">
        <f>SUM(B27:B28)</f>
        <v>50</v>
      </c>
      <c r="C29" s="8">
        <f>B29/B$29</f>
        <v>1</v>
      </c>
    </row>
    <row r="32" ht="13.5" thickBot="1">
      <c r="A32" s="3" t="s">
        <v>69</v>
      </c>
    </row>
    <row r="33" spans="1:3" ht="24.75" customHeight="1" thickBot="1">
      <c r="A33" s="17"/>
      <c r="B33" s="2" t="s">
        <v>1</v>
      </c>
      <c r="C33" s="2" t="s">
        <v>2</v>
      </c>
    </row>
    <row r="34" spans="1:3" ht="13.5" thickTop="1">
      <c r="A34" s="9" t="s">
        <v>26</v>
      </c>
      <c r="B34" s="12">
        <v>18</v>
      </c>
      <c r="C34" s="4">
        <f>B34/B$36</f>
        <v>0.36</v>
      </c>
    </row>
    <row r="35" spans="1:3" ht="13.5" thickBot="1">
      <c r="A35" s="10" t="s">
        <v>27</v>
      </c>
      <c r="B35" s="12">
        <v>32</v>
      </c>
      <c r="C35" s="4">
        <f>B35/B$36</f>
        <v>0.64</v>
      </c>
    </row>
    <row r="36" spans="1:3" ht="14.25" thickBot="1" thickTop="1">
      <c r="A36" s="11" t="s">
        <v>0</v>
      </c>
      <c r="B36" s="21">
        <f>SUM(B34:B35)</f>
        <v>50</v>
      </c>
      <c r="C36" s="8">
        <f>B36/B$36</f>
        <v>1</v>
      </c>
    </row>
    <row r="39" ht="13.5" thickBot="1">
      <c r="A39" s="3" t="s">
        <v>70</v>
      </c>
    </row>
    <row r="40" spans="1:3" ht="24.75" customHeight="1" thickBot="1">
      <c r="A40" s="17"/>
      <c r="B40" s="2" t="s">
        <v>1</v>
      </c>
      <c r="C40" s="2" t="s">
        <v>2</v>
      </c>
    </row>
    <row r="41" spans="1:3" ht="13.5" thickTop="1">
      <c r="A41" s="9" t="s">
        <v>25</v>
      </c>
      <c r="B41" s="12">
        <v>9</v>
      </c>
      <c r="C41" s="4">
        <f aca="true" t="shared" si="1" ref="C41:C46">B41/B$46</f>
        <v>0.18</v>
      </c>
    </row>
    <row r="42" spans="1:3" ht="12.75">
      <c r="A42" s="9" t="s">
        <v>29</v>
      </c>
      <c r="B42" s="12">
        <v>5</v>
      </c>
      <c r="C42" s="4">
        <f t="shared" si="1"/>
        <v>0.1</v>
      </c>
    </row>
    <row r="43" spans="1:3" ht="12.75">
      <c r="A43" s="9" t="s">
        <v>30</v>
      </c>
      <c r="B43" s="12">
        <v>12</v>
      </c>
      <c r="C43" s="4">
        <f t="shared" si="1"/>
        <v>0.24</v>
      </c>
    </row>
    <row r="44" spans="1:3" ht="12.75">
      <c r="A44" s="9" t="s">
        <v>31</v>
      </c>
      <c r="B44" s="12">
        <v>9</v>
      </c>
      <c r="C44" s="4">
        <f t="shared" si="1"/>
        <v>0.18</v>
      </c>
    </row>
    <row r="45" spans="1:3" ht="13.5" thickBot="1">
      <c r="A45" s="10" t="s">
        <v>32</v>
      </c>
      <c r="B45" s="18">
        <v>15</v>
      </c>
      <c r="C45" s="6">
        <f t="shared" si="1"/>
        <v>0.3</v>
      </c>
    </row>
    <row r="46" spans="1:3" ht="14.25" thickBot="1" thickTop="1">
      <c r="A46" s="11" t="s">
        <v>0</v>
      </c>
      <c r="B46" s="21">
        <f>SUM(B41:B45)</f>
        <v>50</v>
      </c>
      <c r="C46" s="8">
        <f t="shared" si="1"/>
        <v>1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Roman,Negrito"&amp;18CRIAM Campos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C41"/>
  <sheetViews>
    <sheetView workbookViewId="0" topLeftCell="A1">
      <selection activeCell="A11" sqref="A11"/>
    </sheetView>
  </sheetViews>
  <sheetFormatPr defaultColWidth="9.140625" defaultRowHeight="12.75"/>
  <cols>
    <col min="1" max="1" width="22.7109375" style="12" customWidth="1"/>
    <col min="2" max="3" width="8.7109375" style="12" customWidth="1"/>
    <col min="4" max="16384" width="9.140625" style="12" customWidth="1"/>
  </cols>
  <sheetData>
    <row r="2" spans="1:3" ht="13.5" thickBot="1">
      <c r="A2" s="3" t="s">
        <v>71</v>
      </c>
      <c r="B2" s="13"/>
      <c r="C2" s="13"/>
    </row>
    <row r="3" spans="1:3" ht="24.75" customHeight="1" thickBot="1">
      <c r="A3" s="14"/>
      <c r="B3" s="1" t="s">
        <v>1</v>
      </c>
      <c r="C3" s="2" t="s">
        <v>2</v>
      </c>
    </row>
    <row r="4" spans="1:3" ht="13.5" thickTop="1">
      <c r="A4" s="5" t="s">
        <v>6</v>
      </c>
      <c r="B4" s="15">
        <v>2</v>
      </c>
      <c r="C4" s="4">
        <f aca="true" t="shared" si="0" ref="C4:C10">B4/B$10</f>
        <v>0.05263157894736842</v>
      </c>
    </row>
    <row r="5" spans="1:3" ht="12.75">
      <c r="A5" s="5" t="s">
        <v>7</v>
      </c>
      <c r="B5" s="15">
        <v>1</v>
      </c>
      <c r="C5" s="4">
        <f t="shared" si="0"/>
        <v>0.02631578947368421</v>
      </c>
    </row>
    <row r="6" spans="1:3" ht="12.75">
      <c r="A6" s="5" t="s">
        <v>8</v>
      </c>
      <c r="B6" s="15">
        <v>8</v>
      </c>
      <c r="C6" s="4">
        <f t="shared" si="0"/>
        <v>0.21052631578947367</v>
      </c>
    </row>
    <row r="7" spans="1:3" ht="12.75">
      <c r="A7" s="5" t="s">
        <v>9</v>
      </c>
      <c r="B7" s="15">
        <v>10</v>
      </c>
      <c r="C7" s="4">
        <f t="shared" si="0"/>
        <v>0.2631578947368421</v>
      </c>
    </row>
    <row r="8" spans="1:3" ht="12.75">
      <c r="A8" s="5" t="s">
        <v>10</v>
      </c>
      <c r="B8" s="15">
        <v>14</v>
      </c>
      <c r="C8" s="4">
        <f t="shared" si="0"/>
        <v>0.3684210526315789</v>
      </c>
    </row>
    <row r="9" spans="1:3" ht="13.5" thickBot="1">
      <c r="A9" s="5" t="s">
        <v>11</v>
      </c>
      <c r="B9" s="15">
        <v>3</v>
      </c>
      <c r="C9" s="4">
        <f t="shared" si="0"/>
        <v>0.07894736842105263</v>
      </c>
    </row>
    <row r="10" spans="1:3" ht="14.25" thickBot="1" thickTop="1">
      <c r="A10" s="7" t="s">
        <v>0</v>
      </c>
      <c r="B10" s="16">
        <f>SUM(B4:B9)</f>
        <v>38</v>
      </c>
      <c r="C10" s="8">
        <f t="shared" si="0"/>
        <v>1</v>
      </c>
    </row>
    <row r="11" ht="12.75">
      <c r="A11" s="26" t="s">
        <v>136</v>
      </c>
    </row>
    <row r="13" spans="1:3" ht="13.5" thickBot="1">
      <c r="A13" s="3" t="s">
        <v>72</v>
      </c>
      <c r="B13" s="13"/>
      <c r="C13" s="13"/>
    </row>
    <row r="14" spans="1:3" ht="24.75" customHeight="1" thickBot="1">
      <c r="A14" s="17"/>
      <c r="B14" s="2" t="s">
        <v>1</v>
      </c>
      <c r="C14" s="2" t="s">
        <v>2</v>
      </c>
    </row>
    <row r="15" spans="1:3" ht="13.5" thickTop="1">
      <c r="A15" s="9" t="s">
        <v>16</v>
      </c>
      <c r="B15" s="12">
        <v>38</v>
      </c>
      <c r="C15" s="4">
        <f>B15/B$17</f>
        <v>0.9743589743589743</v>
      </c>
    </row>
    <row r="16" spans="1:3" ht="13.5" thickBot="1">
      <c r="A16" s="10" t="s">
        <v>18</v>
      </c>
      <c r="B16" s="18">
        <v>1</v>
      </c>
      <c r="C16" s="6">
        <f>B16/B$17</f>
        <v>0.02564102564102564</v>
      </c>
    </row>
    <row r="17" spans="1:3" ht="14.25" thickBot="1" thickTop="1">
      <c r="A17" s="19" t="s">
        <v>0</v>
      </c>
      <c r="B17" s="13">
        <f>SUM(B15:B16)</f>
        <v>39</v>
      </c>
      <c r="C17" s="20">
        <f>B17/B$17</f>
        <v>1</v>
      </c>
    </row>
    <row r="20" ht="13.5" thickBot="1">
      <c r="A20" s="3" t="s">
        <v>73</v>
      </c>
    </row>
    <row r="21" spans="1:3" ht="24.75" customHeight="1" thickBot="1">
      <c r="A21" s="17"/>
      <c r="B21" s="2" t="s">
        <v>1</v>
      </c>
      <c r="C21" s="2" t="s">
        <v>2</v>
      </c>
    </row>
    <row r="22" spans="1:3" ht="13.5" thickTop="1">
      <c r="A22" s="9" t="s">
        <v>22</v>
      </c>
      <c r="B22" s="12">
        <v>24</v>
      </c>
      <c r="C22" s="4">
        <f>B22/B$25</f>
        <v>0.6153846153846154</v>
      </c>
    </row>
    <row r="23" spans="1:3" ht="12.75">
      <c r="A23" s="9" t="s">
        <v>23</v>
      </c>
      <c r="B23" s="12">
        <v>14</v>
      </c>
      <c r="C23" s="4">
        <f>B23/B$25</f>
        <v>0.358974358974359</v>
      </c>
    </row>
    <row r="24" spans="1:3" ht="13.5" thickBot="1">
      <c r="A24" s="10" t="s">
        <v>45</v>
      </c>
      <c r="B24" s="12">
        <v>1</v>
      </c>
      <c r="C24" s="4">
        <f>B24/B$25</f>
        <v>0.02564102564102564</v>
      </c>
    </row>
    <row r="25" spans="1:3" ht="14.25" thickBot="1" thickTop="1">
      <c r="A25" s="11" t="s">
        <v>0</v>
      </c>
      <c r="B25" s="21">
        <f>SUM(B22:B24)</f>
        <v>39</v>
      </c>
      <c r="C25" s="8">
        <f>B25/B$25</f>
        <v>1</v>
      </c>
    </row>
    <row r="28" ht="13.5" thickBot="1">
      <c r="A28" s="3" t="s">
        <v>75</v>
      </c>
    </row>
    <row r="29" spans="1:3" ht="24.75" customHeight="1" thickBot="1">
      <c r="A29" s="17"/>
      <c r="B29" s="2" t="s">
        <v>1</v>
      </c>
      <c r="C29" s="2" t="s">
        <v>2</v>
      </c>
    </row>
    <row r="30" spans="1:3" ht="13.5" thickTop="1">
      <c r="A30" s="9" t="s">
        <v>26</v>
      </c>
      <c r="B30" s="12">
        <v>10</v>
      </c>
      <c r="C30" s="4">
        <f>B30/B$32</f>
        <v>0.2564102564102564</v>
      </c>
    </row>
    <row r="31" spans="1:3" ht="13.5" thickBot="1">
      <c r="A31" s="10" t="s">
        <v>27</v>
      </c>
      <c r="B31" s="12">
        <v>29</v>
      </c>
      <c r="C31" s="4">
        <f>B31/B$32</f>
        <v>0.7435897435897436</v>
      </c>
    </row>
    <row r="32" spans="1:3" ht="14.25" thickBot="1" thickTop="1">
      <c r="A32" s="11" t="s">
        <v>0</v>
      </c>
      <c r="B32" s="21">
        <f>SUM(B30:B31)</f>
        <v>39</v>
      </c>
      <c r="C32" s="8">
        <f>B32/B$32</f>
        <v>1</v>
      </c>
    </row>
    <row r="35" ht="13.5" thickBot="1">
      <c r="A35" s="3" t="s">
        <v>74</v>
      </c>
    </row>
    <row r="36" spans="1:3" ht="24.75" customHeight="1" thickBot="1">
      <c r="A36" s="17"/>
      <c r="B36" s="2" t="s">
        <v>1</v>
      </c>
      <c r="C36" s="2" t="s">
        <v>2</v>
      </c>
    </row>
    <row r="37" spans="1:3" ht="13.5" thickTop="1">
      <c r="A37" s="9" t="s">
        <v>25</v>
      </c>
      <c r="B37" s="12">
        <v>21</v>
      </c>
      <c r="C37" s="4">
        <f>B37/B$41</f>
        <v>0.5384615384615384</v>
      </c>
    </row>
    <row r="38" spans="1:3" ht="12.75">
      <c r="A38" s="9" t="s">
        <v>30</v>
      </c>
      <c r="B38" s="12">
        <v>6</v>
      </c>
      <c r="C38" s="4">
        <f>B38/B$41</f>
        <v>0.15384615384615385</v>
      </c>
    </row>
    <row r="39" spans="1:3" ht="12.75">
      <c r="A39" s="9" t="s">
        <v>31</v>
      </c>
      <c r="B39" s="12">
        <v>8</v>
      </c>
      <c r="C39" s="4">
        <f>B39/B$41</f>
        <v>0.20512820512820512</v>
      </c>
    </row>
    <row r="40" spans="1:3" ht="13.5" thickBot="1">
      <c r="A40" s="10" t="s">
        <v>32</v>
      </c>
      <c r="B40" s="18">
        <v>4</v>
      </c>
      <c r="C40" s="6">
        <f>B40/B$41</f>
        <v>0.10256410256410256</v>
      </c>
    </row>
    <row r="41" spans="1:3" ht="14.25" thickBot="1" thickTop="1">
      <c r="A41" s="11" t="s">
        <v>0</v>
      </c>
      <c r="B41" s="21">
        <f>SUM(B37:B40)</f>
        <v>39</v>
      </c>
      <c r="C41" s="8">
        <f>B41/B$41</f>
        <v>1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Roman,Negrito"&amp;18CRIAM Ilha do Governador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C47"/>
  <sheetViews>
    <sheetView workbookViewId="0" topLeftCell="A33">
      <selection activeCell="F45" sqref="F45"/>
    </sheetView>
  </sheetViews>
  <sheetFormatPr defaultColWidth="9.140625" defaultRowHeight="12.75"/>
  <cols>
    <col min="1" max="1" width="22.7109375" style="12" customWidth="1"/>
    <col min="2" max="3" width="8.7109375" style="12" customWidth="1"/>
    <col min="4" max="16384" width="9.140625" style="12" customWidth="1"/>
  </cols>
  <sheetData>
    <row r="2" spans="1:3" ht="13.5" thickBot="1">
      <c r="A2" s="3" t="s">
        <v>76</v>
      </c>
      <c r="B2" s="13"/>
      <c r="C2" s="13"/>
    </row>
    <row r="3" spans="1:3" ht="21.75" customHeight="1" thickBot="1">
      <c r="A3" s="14"/>
      <c r="B3" s="1" t="s">
        <v>1</v>
      </c>
      <c r="C3" s="2" t="s">
        <v>2</v>
      </c>
    </row>
    <row r="4" spans="1:3" ht="13.5" thickTop="1">
      <c r="A4" s="5" t="s">
        <v>6</v>
      </c>
      <c r="B4" s="15">
        <v>1</v>
      </c>
      <c r="C4" s="4">
        <f aca="true" t="shared" si="0" ref="C4:C12">B4/B$12</f>
        <v>0.027777777777777776</v>
      </c>
    </row>
    <row r="5" spans="1:3" ht="12.75">
      <c r="A5" s="5" t="s">
        <v>7</v>
      </c>
      <c r="B5" s="15">
        <v>3</v>
      </c>
      <c r="C5" s="4">
        <f t="shared" si="0"/>
        <v>0.08333333333333333</v>
      </c>
    </row>
    <row r="6" spans="1:3" ht="12.75">
      <c r="A6" s="5" t="s">
        <v>8</v>
      </c>
      <c r="B6" s="15">
        <v>2</v>
      </c>
      <c r="C6" s="4">
        <f t="shared" si="0"/>
        <v>0.05555555555555555</v>
      </c>
    </row>
    <row r="7" spans="1:3" ht="12.75">
      <c r="A7" s="5" t="s">
        <v>9</v>
      </c>
      <c r="B7" s="15">
        <v>8</v>
      </c>
      <c r="C7" s="4">
        <f t="shared" si="0"/>
        <v>0.2222222222222222</v>
      </c>
    </row>
    <row r="8" spans="1:3" ht="12.75">
      <c r="A8" s="5" t="s">
        <v>10</v>
      </c>
      <c r="B8" s="15">
        <v>11</v>
      </c>
      <c r="C8" s="4">
        <f t="shared" si="0"/>
        <v>0.3055555555555556</v>
      </c>
    </row>
    <row r="9" spans="1:3" ht="12.75">
      <c r="A9" s="5" t="s">
        <v>11</v>
      </c>
      <c r="B9" s="15">
        <v>7</v>
      </c>
      <c r="C9" s="4">
        <f t="shared" si="0"/>
        <v>0.19444444444444445</v>
      </c>
    </row>
    <row r="10" spans="1:3" ht="12.75">
      <c r="A10" s="5" t="s">
        <v>12</v>
      </c>
      <c r="B10" s="15">
        <v>1</v>
      </c>
      <c r="C10" s="4">
        <f t="shared" si="0"/>
        <v>0.027777777777777776</v>
      </c>
    </row>
    <row r="11" spans="1:3" ht="13.5" thickBot="1">
      <c r="A11" s="5" t="s">
        <v>13</v>
      </c>
      <c r="B11" s="15">
        <v>3</v>
      </c>
      <c r="C11" s="4">
        <f t="shared" si="0"/>
        <v>0.08333333333333333</v>
      </c>
    </row>
    <row r="12" spans="1:3" ht="14.25" thickBot="1" thickTop="1">
      <c r="A12" s="7" t="s">
        <v>0</v>
      </c>
      <c r="B12" s="16">
        <f>SUM(B4:B11)</f>
        <v>36</v>
      </c>
      <c r="C12" s="8">
        <f t="shared" si="0"/>
        <v>1</v>
      </c>
    </row>
    <row r="15" spans="1:3" ht="13.5" thickBot="1">
      <c r="A15" s="3" t="s">
        <v>77</v>
      </c>
      <c r="B15" s="13"/>
      <c r="C15" s="13"/>
    </row>
    <row r="16" spans="1:3" ht="21.75" customHeight="1" thickBot="1">
      <c r="A16" s="17"/>
      <c r="B16" s="2" t="s">
        <v>1</v>
      </c>
      <c r="C16" s="2" t="s">
        <v>2</v>
      </c>
    </row>
    <row r="17" spans="1:3" ht="13.5" thickTop="1">
      <c r="A17" s="9" t="s">
        <v>15</v>
      </c>
      <c r="B17" s="12">
        <v>1</v>
      </c>
      <c r="C17" s="4">
        <f aca="true" t="shared" si="1" ref="C17:C23">B17/B$23</f>
        <v>0.027777777777777776</v>
      </c>
    </row>
    <row r="18" spans="1:3" ht="12.75">
      <c r="A18" s="9" t="s">
        <v>16</v>
      </c>
      <c r="B18" s="22">
        <v>28</v>
      </c>
      <c r="C18" s="4">
        <f t="shared" si="1"/>
        <v>0.7777777777777778</v>
      </c>
    </row>
    <row r="19" spans="1:3" ht="12.75">
      <c r="A19" s="23" t="s">
        <v>17</v>
      </c>
      <c r="B19" s="12">
        <v>3</v>
      </c>
      <c r="C19" s="4">
        <f t="shared" si="1"/>
        <v>0.08333333333333333</v>
      </c>
    </row>
    <row r="20" spans="1:3" ht="12.75">
      <c r="A20" s="23" t="s">
        <v>18</v>
      </c>
      <c r="B20" s="12">
        <v>1</v>
      </c>
      <c r="C20" s="4">
        <f t="shared" si="1"/>
        <v>0.027777777777777776</v>
      </c>
    </row>
    <row r="21" spans="1:3" ht="12.75">
      <c r="A21" s="23" t="s">
        <v>19</v>
      </c>
      <c r="B21" s="12">
        <v>1</v>
      </c>
      <c r="C21" s="4">
        <f t="shared" si="1"/>
        <v>0.027777777777777776</v>
      </c>
    </row>
    <row r="22" spans="1:3" ht="13.5" thickBot="1">
      <c r="A22" s="24" t="s">
        <v>20</v>
      </c>
      <c r="B22" s="18">
        <v>2</v>
      </c>
      <c r="C22" s="6">
        <f t="shared" si="1"/>
        <v>0.05555555555555555</v>
      </c>
    </row>
    <row r="23" spans="1:3" ht="14.25" thickBot="1" thickTop="1">
      <c r="A23" s="19" t="s">
        <v>0</v>
      </c>
      <c r="B23" s="13">
        <f>SUM(B17:B22)</f>
        <v>36</v>
      </c>
      <c r="C23" s="8">
        <f t="shared" si="1"/>
        <v>1</v>
      </c>
    </row>
    <row r="26" ht="13.5" thickBot="1">
      <c r="A26" s="3" t="s">
        <v>78</v>
      </c>
    </row>
    <row r="27" spans="1:3" ht="21.75" customHeight="1" thickBot="1">
      <c r="A27" s="17"/>
      <c r="B27" s="2" t="s">
        <v>1</v>
      </c>
      <c r="C27" s="2" t="s">
        <v>2</v>
      </c>
    </row>
    <row r="28" spans="1:3" ht="13.5" thickTop="1">
      <c r="A28" s="9" t="s">
        <v>22</v>
      </c>
      <c r="B28" s="12">
        <v>26</v>
      </c>
      <c r="C28" s="4">
        <f>B28/B$30</f>
        <v>0.7222222222222222</v>
      </c>
    </row>
    <row r="29" spans="1:3" ht="13.5" thickBot="1">
      <c r="A29" s="10" t="s">
        <v>23</v>
      </c>
      <c r="B29" s="12">
        <v>10</v>
      </c>
      <c r="C29" s="4">
        <f>B29/B$30</f>
        <v>0.2777777777777778</v>
      </c>
    </row>
    <row r="30" spans="1:3" ht="14.25" thickBot="1" thickTop="1">
      <c r="A30" s="11" t="s">
        <v>0</v>
      </c>
      <c r="B30" s="21">
        <f>SUM(B28:B29)</f>
        <v>36</v>
      </c>
      <c r="C30" s="8">
        <f>B30/B$30</f>
        <v>1</v>
      </c>
    </row>
    <row r="33" ht="13.5" thickBot="1">
      <c r="A33" s="3" t="s">
        <v>79</v>
      </c>
    </row>
    <row r="34" spans="1:3" ht="21.75" customHeight="1" thickBot="1">
      <c r="A34" s="17"/>
      <c r="B34" s="2" t="s">
        <v>1</v>
      </c>
      <c r="C34" s="2" t="s">
        <v>2</v>
      </c>
    </row>
    <row r="35" spans="1:3" ht="13.5" thickTop="1">
      <c r="A35" s="9" t="s">
        <v>26</v>
      </c>
      <c r="B35" s="12">
        <v>20</v>
      </c>
      <c r="C35" s="4">
        <f>B35/B$37</f>
        <v>0.5555555555555556</v>
      </c>
    </row>
    <row r="36" spans="1:3" ht="13.5" thickBot="1">
      <c r="A36" s="10" t="s">
        <v>27</v>
      </c>
      <c r="B36" s="12">
        <v>16</v>
      </c>
      <c r="C36" s="4">
        <f>B36/B$37</f>
        <v>0.4444444444444444</v>
      </c>
    </row>
    <row r="37" spans="1:3" ht="14.25" thickBot="1" thickTop="1">
      <c r="A37" s="11" t="s">
        <v>0</v>
      </c>
      <c r="B37" s="21">
        <f>SUM(B35:B36)</f>
        <v>36</v>
      </c>
      <c r="C37" s="8">
        <f>B37/B$37</f>
        <v>1</v>
      </c>
    </row>
    <row r="40" ht="13.5" thickBot="1">
      <c r="A40" s="3" t="s">
        <v>80</v>
      </c>
    </row>
    <row r="41" spans="1:3" ht="21.75" customHeight="1" thickBot="1">
      <c r="A41" s="17"/>
      <c r="B41" s="2" t="s">
        <v>1</v>
      </c>
      <c r="C41" s="2" t="s">
        <v>2</v>
      </c>
    </row>
    <row r="42" spans="1:3" ht="13.5" thickTop="1">
      <c r="A42" s="9" t="s">
        <v>25</v>
      </c>
      <c r="B42" s="12">
        <v>7</v>
      </c>
      <c r="C42" s="4">
        <f aca="true" t="shared" si="2" ref="C42:C47">B42/B$47</f>
        <v>0.19444444444444445</v>
      </c>
    </row>
    <row r="43" spans="1:3" ht="12.75">
      <c r="A43" s="9" t="s">
        <v>29</v>
      </c>
      <c r="B43" s="12">
        <v>3</v>
      </c>
      <c r="C43" s="4">
        <f t="shared" si="2"/>
        <v>0.08333333333333333</v>
      </c>
    </row>
    <row r="44" spans="1:3" ht="12.75">
      <c r="A44" s="9" t="s">
        <v>30</v>
      </c>
      <c r="B44" s="12">
        <v>5</v>
      </c>
      <c r="C44" s="4">
        <f t="shared" si="2"/>
        <v>0.1388888888888889</v>
      </c>
    </row>
    <row r="45" spans="1:3" ht="12.75">
      <c r="A45" s="9" t="s">
        <v>31</v>
      </c>
      <c r="B45" s="12">
        <v>16</v>
      </c>
      <c r="C45" s="4">
        <f t="shared" si="2"/>
        <v>0.4444444444444444</v>
      </c>
    </row>
    <row r="46" spans="1:3" ht="13.5" thickBot="1">
      <c r="A46" s="10" t="s">
        <v>32</v>
      </c>
      <c r="B46" s="18">
        <v>5</v>
      </c>
      <c r="C46" s="6">
        <f t="shared" si="2"/>
        <v>0.1388888888888889</v>
      </c>
    </row>
    <row r="47" spans="1:3" ht="14.25" thickBot="1" thickTop="1">
      <c r="A47" s="11" t="s">
        <v>0</v>
      </c>
      <c r="B47" s="21">
        <f>SUM(B42:B46)</f>
        <v>36</v>
      </c>
      <c r="C47" s="8">
        <f t="shared" si="2"/>
        <v>1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Roman,Negrito"&amp;18CRIAM Macaé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UCAM</dc:creator>
  <cp:keywords/>
  <dc:description/>
  <cp:lastModifiedBy>Leonarda</cp:lastModifiedBy>
  <cp:lastPrinted>2003-01-10T13:32:35Z</cp:lastPrinted>
  <dcterms:created xsi:type="dcterms:W3CDTF">2002-12-02T17:54:09Z</dcterms:created>
  <dcterms:modified xsi:type="dcterms:W3CDTF">2016-01-09T17:57:37Z</dcterms:modified>
  <cp:category/>
  <cp:version/>
  <cp:contentType/>
  <cp:contentStatus/>
</cp:coreProperties>
</file>